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ana\Downloads\"/>
    </mc:Choice>
  </mc:AlternateContent>
  <xr:revisionPtr revIDLastSave="0" documentId="8_{9A4B0CD2-EA63-434D-8CE5-9FAD010197F9}" xr6:coauthVersionLast="47" xr6:coauthVersionMax="47" xr10:uidLastSave="{00000000-0000-0000-0000-000000000000}"/>
  <bookViews>
    <workbookView xWindow="-120" yWindow="-120" windowWidth="29040" windowHeight="15720" xr2:uid="{DAE3E0EF-2A62-4DBD-82A6-332D8FF05EE4}"/>
  </bookViews>
  <sheets>
    <sheet name="ม.ค.68" sheetId="2" r:id="rId1"/>
    <sheet name="ก.พ.68 " sheetId="4" r:id="rId2"/>
    <sheet name="มี.ค.68  " sheetId="5" r:id="rId3"/>
    <sheet name="เม.ย.68 " sheetId="6" r:id="rId4"/>
    <sheet name="พ.ค.68 " sheetId="7" r:id="rId5"/>
    <sheet name="มิ.ย.68  " sheetId="8" r:id="rId6"/>
    <sheet name="ก.ค.68 " sheetId="9" r:id="rId7"/>
    <sheet name="ส.ค.68" sheetId="12" r:id="rId8"/>
  </sheets>
  <definedNames>
    <definedName name="_xlnm.Print_Area" localSheetId="6">'ก.ค.68 '!$A$1:$AD$32</definedName>
    <definedName name="_xlnm.Print_Area" localSheetId="1">'ก.พ.68 '!$A$1:$AD$27</definedName>
    <definedName name="_xlnm.Print_Area" localSheetId="4">'พ.ค.68 '!$A$1:$AD$31</definedName>
    <definedName name="_xlnm.Print_Area" localSheetId="0">'ม.ค.68'!$A$1:$AD$26</definedName>
    <definedName name="_xlnm.Print_Area" localSheetId="5">'มิ.ย.68  '!$A$1:$AD$31</definedName>
    <definedName name="_xlnm.Print_Area" localSheetId="2">'มี.ค.68  '!$A$1:$AD$28</definedName>
    <definedName name="_xlnm.Print_Area" localSheetId="3">'เม.ย.68 '!$A$1:$AD$31</definedName>
    <definedName name="_xlnm.Print_Area" localSheetId="7">'ส.ค.68'!$A$1:$AC$34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" i="12" l="1"/>
  <c r="W45" i="12"/>
  <c r="Y45" i="12"/>
  <c r="AA54" i="12" l="1"/>
  <c r="AC54" i="12" s="1"/>
  <c r="Z54" i="12"/>
  <c r="O54" i="12"/>
  <c r="AB54" i="12" s="1"/>
  <c r="N54" i="12"/>
  <c r="S20" i="12"/>
  <c r="AB20" i="12" s="1"/>
  <c r="P20" i="12"/>
  <c r="AA53" i="12"/>
  <c r="AC53" i="12" s="1"/>
  <c r="Z53" i="12"/>
  <c r="O53" i="12"/>
  <c r="AB53" i="12" s="1"/>
  <c r="N53" i="12"/>
  <c r="AA52" i="12"/>
  <c r="AC52" i="12" s="1"/>
  <c r="Z52" i="12"/>
  <c r="O52" i="12"/>
  <c r="AB52" i="12" s="1"/>
  <c r="N52" i="12"/>
  <c r="AA51" i="12"/>
  <c r="AC51" i="12" s="1"/>
  <c r="Z51" i="12"/>
  <c r="O51" i="12"/>
  <c r="AB51" i="12" s="1"/>
  <c r="N51" i="12"/>
  <c r="AA50" i="12"/>
  <c r="AC50" i="12" s="1"/>
  <c r="Z50" i="12"/>
  <c r="O50" i="12"/>
  <c r="AB50" i="12" s="1"/>
  <c r="N50" i="12"/>
  <c r="AA49" i="12"/>
  <c r="AC49" i="12" s="1"/>
  <c r="Z49" i="12"/>
  <c r="O49" i="12"/>
  <c r="AB49" i="12" s="1"/>
  <c r="N49" i="12"/>
  <c r="AA48" i="12"/>
  <c r="AC48" i="12" s="1"/>
  <c r="Z48" i="12"/>
  <c r="O48" i="12"/>
  <c r="AB48" i="12" s="1"/>
  <c r="N48" i="12"/>
  <c r="AA47" i="12"/>
  <c r="AC47" i="12" s="1"/>
  <c r="Z47" i="12"/>
  <c r="O47" i="12"/>
  <c r="AB47" i="12" s="1"/>
  <c r="N47" i="12"/>
  <c r="AA46" i="12"/>
  <c r="AC46" i="12" s="1"/>
  <c r="Z46" i="12"/>
  <c r="O46" i="12"/>
  <c r="AB46" i="12" s="1"/>
  <c r="N46" i="12"/>
  <c r="S45" i="12"/>
  <c r="Q45" i="12"/>
  <c r="M45" i="12"/>
  <c r="K45" i="12"/>
  <c r="H45" i="12"/>
  <c r="F45" i="12"/>
  <c r="S19" i="12"/>
  <c r="AB19" i="12" s="1"/>
  <c r="P19" i="12"/>
  <c r="S18" i="12"/>
  <c r="AB18" i="12" s="1"/>
  <c r="P18" i="12"/>
  <c r="S17" i="12"/>
  <c r="AB17" i="12" s="1"/>
  <c r="P17" i="12"/>
  <c r="S16" i="12"/>
  <c r="AB16" i="12" s="1"/>
  <c r="P16" i="12"/>
  <c r="S15" i="12"/>
  <c r="AB15" i="12" s="1"/>
  <c r="P15" i="12"/>
  <c r="S14" i="12"/>
  <c r="AB14" i="12" s="1"/>
  <c r="P14" i="12"/>
  <c r="S13" i="12"/>
  <c r="AB13" i="12" s="1"/>
  <c r="P13" i="12"/>
  <c r="S12" i="12"/>
  <c r="AB12" i="12" s="1"/>
  <c r="P12" i="12"/>
  <c r="AA45" i="12" l="1"/>
  <c r="AC45" i="12" s="1"/>
  <c r="O45" i="12"/>
  <c r="AB45" i="12" s="1"/>
  <c r="AD50" i="12"/>
  <c r="AD48" i="12"/>
  <c r="AD52" i="12"/>
  <c r="AD54" i="12"/>
  <c r="AD51" i="12"/>
  <c r="AD46" i="12"/>
  <c r="AD47" i="12"/>
  <c r="AD49" i="12"/>
  <c r="AD53" i="12"/>
  <c r="AB51" i="9"/>
  <c r="AD51" i="9" s="1"/>
  <c r="AA51" i="9"/>
  <c r="P51" i="9"/>
  <c r="AC51" i="9" s="1"/>
  <c r="O51" i="9"/>
  <c r="T19" i="9"/>
  <c r="AC19" i="9" s="1"/>
  <c r="Q19" i="9"/>
  <c r="AB50" i="9"/>
  <c r="AD50" i="9" s="1"/>
  <c r="AA50" i="9"/>
  <c r="P50" i="9"/>
  <c r="AC50" i="9" s="1"/>
  <c r="O50" i="9"/>
  <c r="AB49" i="9"/>
  <c r="AD49" i="9" s="1"/>
  <c r="AA49" i="9"/>
  <c r="P49" i="9"/>
  <c r="AC49" i="9" s="1"/>
  <c r="O49" i="9"/>
  <c r="AB48" i="9"/>
  <c r="AD48" i="9" s="1"/>
  <c r="AA48" i="9"/>
  <c r="P48" i="9"/>
  <c r="AC48" i="9" s="1"/>
  <c r="O48" i="9"/>
  <c r="AB47" i="9"/>
  <c r="AD47" i="9" s="1"/>
  <c r="AA47" i="9"/>
  <c r="P47" i="9"/>
  <c r="AC47" i="9" s="1"/>
  <c r="O47" i="9"/>
  <c r="AB46" i="9"/>
  <c r="AD46" i="9" s="1"/>
  <c r="AA46" i="9"/>
  <c r="P46" i="9"/>
  <c r="AC46" i="9" s="1"/>
  <c r="O46" i="9"/>
  <c r="AB45" i="9"/>
  <c r="AD45" i="9" s="1"/>
  <c r="AA45" i="9"/>
  <c r="P45" i="9"/>
  <c r="AC45" i="9" s="1"/>
  <c r="O45" i="9"/>
  <c r="AB44" i="9"/>
  <c r="AD44" i="9" s="1"/>
  <c r="AA44" i="9"/>
  <c r="P44" i="9"/>
  <c r="AC44" i="9" s="1"/>
  <c r="O44" i="9"/>
  <c r="Z43" i="9"/>
  <c r="X43" i="9"/>
  <c r="V43" i="9"/>
  <c r="T43" i="9"/>
  <c r="R43" i="9"/>
  <c r="N43" i="9"/>
  <c r="L43" i="9"/>
  <c r="J43" i="9"/>
  <c r="H43" i="9"/>
  <c r="F43" i="9"/>
  <c r="T18" i="9"/>
  <c r="AC18" i="9" s="1"/>
  <c r="Q18" i="9"/>
  <c r="T17" i="9"/>
  <c r="AC17" i="9" s="1"/>
  <c r="Q17" i="9"/>
  <c r="T16" i="9"/>
  <c r="AC16" i="9" s="1"/>
  <c r="Q16" i="9"/>
  <c r="T15" i="9"/>
  <c r="AC15" i="9" s="1"/>
  <c r="Q15" i="9"/>
  <c r="T14" i="9"/>
  <c r="AC14" i="9" s="1"/>
  <c r="Q14" i="9"/>
  <c r="T13" i="9"/>
  <c r="AC13" i="9" s="1"/>
  <c r="Q13" i="9"/>
  <c r="T12" i="9"/>
  <c r="AC12" i="9" s="1"/>
  <c r="Q12" i="9"/>
  <c r="AD45" i="12" l="1"/>
  <c r="AE51" i="9"/>
  <c r="AE47" i="9"/>
  <c r="AB43" i="9"/>
  <c r="AD43" i="9" s="1"/>
  <c r="AE45" i="9"/>
  <c r="AE46" i="9"/>
  <c r="AE49" i="9"/>
  <c r="P43" i="9"/>
  <c r="AC43" i="9" s="1"/>
  <c r="AE44" i="9"/>
  <c r="AE48" i="9"/>
  <c r="AE50" i="9"/>
  <c r="AB49" i="8"/>
  <c r="AD49" i="8" s="1"/>
  <c r="AA49" i="8"/>
  <c r="P49" i="8"/>
  <c r="AC49" i="8" s="1"/>
  <c r="O49" i="8"/>
  <c r="T18" i="8"/>
  <c r="AC18" i="8" s="1"/>
  <c r="Q18" i="8"/>
  <c r="AB48" i="8"/>
  <c r="AD48" i="8" s="1"/>
  <c r="AA48" i="8"/>
  <c r="P48" i="8"/>
  <c r="AC48" i="8" s="1"/>
  <c r="O48" i="8"/>
  <c r="AC47" i="8"/>
  <c r="AB47" i="8"/>
  <c r="AD47" i="8" s="1"/>
  <c r="AE47" i="8" s="1"/>
  <c r="AA47" i="8"/>
  <c r="P47" i="8"/>
  <c r="O47" i="8"/>
  <c r="AB46" i="8"/>
  <c r="AD46" i="8" s="1"/>
  <c r="AA46" i="8"/>
  <c r="P46" i="8"/>
  <c r="AC46" i="8" s="1"/>
  <c r="O46" i="8"/>
  <c r="AD45" i="8"/>
  <c r="AE45" i="8" s="1"/>
  <c r="AC45" i="8"/>
  <c r="AB45" i="8"/>
  <c r="AA45" i="8"/>
  <c r="P45" i="8"/>
  <c r="O45" i="8"/>
  <c r="AB44" i="8"/>
  <c r="AD44" i="8" s="1"/>
  <c r="AE44" i="8" s="1"/>
  <c r="AA44" i="8"/>
  <c r="P44" i="8"/>
  <c r="AC44" i="8" s="1"/>
  <c r="O44" i="8"/>
  <c r="AB43" i="8"/>
  <c r="AD43" i="8" s="1"/>
  <c r="AE43" i="8" s="1"/>
  <c r="AA43" i="8"/>
  <c r="P43" i="8"/>
  <c r="AC43" i="8" s="1"/>
  <c r="O43" i="8"/>
  <c r="Z42" i="8"/>
  <c r="X42" i="8"/>
  <c r="AB42" i="8" s="1"/>
  <c r="AD42" i="8" s="1"/>
  <c r="AE42" i="8" s="1"/>
  <c r="V42" i="8"/>
  <c r="T42" i="8"/>
  <c r="R42" i="8"/>
  <c r="N42" i="8"/>
  <c r="L42" i="8"/>
  <c r="J42" i="8"/>
  <c r="H42" i="8"/>
  <c r="F42" i="8"/>
  <c r="P42" i="8" s="1"/>
  <c r="AC42" i="8" s="1"/>
  <c r="T17" i="8"/>
  <c r="AC17" i="8" s="1"/>
  <c r="Q17" i="8"/>
  <c r="AC16" i="8"/>
  <c r="T16" i="8"/>
  <c r="Q16" i="8"/>
  <c r="T15" i="8"/>
  <c r="AC15" i="8" s="1"/>
  <c r="Q15" i="8"/>
  <c r="T14" i="8"/>
  <c r="AC14" i="8" s="1"/>
  <c r="Q14" i="8"/>
  <c r="T13" i="8"/>
  <c r="AC13" i="8" s="1"/>
  <c r="Q13" i="8"/>
  <c r="AC12" i="8"/>
  <c r="T12" i="8"/>
  <c r="Q12" i="8"/>
  <c r="AE43" i="9" l="1"/>
  <c r="AE49" i="8"/>
  <c r="AE46" i="8"/>
  <c r="AE48" i="8"/>
  <c r="AB48" i="7"/>
  <c r="AD48" i="7" s="1"/>
  <c r="AA48" i="7"/>
  <c r="P48" i="7"/>
  <c r="AC48" i="7" s="1"/>
  <c r="O48" i="7"/>
  <c r="T17" i="7"/>
  <c r="AC17" i="7" s="1"/>
  <c r="Q17" i="7"/>
  <c r="AD47" i="7"/>
  <c r="AB47" i="7"/>
  <c r="AA47" i="7"/>
  <c r="P47" i="7"/>
  <c r="AC47" i="7" s="1"/>
  <c r="O47" i="7"/>
  <c r="AC46" i="7"/>
  <c r="AB46" i="7"/>
  <c r="AD46" i="7" s="1"/>
  <c r="AE46" i="7" s="1"/>
  <c r="AA46" i="7"/>
  <c r="P46" i="7"/>
  <c r="O46" i="7"/>
  <c r="AB45" i="7"/>
  <c r="AD45" i="7" s="1"/>
  <c r="AE45" i="7" s="1"/>
  <c r="AA45" i="7"/>
  <c r="P45" i="7"/>
  <c r="AC45" i="7" s="1"/>
  <c r="O45" i="7"/>
  <c r="AD44" i="7"/>
  <c r="AE44" i="7" s="1"/>
  <c r="AC44" i="7"/>
  <c r="AB44" i="7"/>
  <c r="AA44" i="7"/>
  <c r="P44" i="7"/>
  <c r="O44" i="7"/>
  <c r="AB43" i="7"/>
  <c r="AD43" i="7" s="1"/>
  <c r="AA43" i="7"/>
  <c r="P43" i="7"/>
  <c r="AC43" i="7" s="1"/>
  <c r="O43" i="7"/>
  <c r="Z42" i="7"/>
  <c r="X42" i="7"/>
  <c r="V42" i="7"/>
  <c r="T42" i="7"/>
  <c r="R42" i="7"/>
  <c r="AB42" i="7" s="1"/>
  <c r="AD42" i="7" s="1"/>
  <c r="N42" i="7"/>
  <c r="L42" i="7"/>
  <c r="J42" i="7"/>
  <c r="P42" i="7" s="1"/>
  <c r="AC42" i="7" s="1"/>
  <c r="H42" i="7"/>
  <c r="F42" i="7"/>
  <c r="AC16" i="7"/>
  <c r="T16" i="7"/>
  <c r="Q16" i="7"/>
  <c r="T15" i="7"/>
  <c r="AC15" i="7" s="1"/>
  <c r="Q15" i="7"/>
  <c r="T14" i="7"/>
  <c r="AC14" i="7" s="1"/>
  <c r="Q14" i="7"/>
  <c r="AC13" i="7"/>
  <c r="T13" i="7"/>
  <c r="Q13" i="7"/>
  <c r="AC12" i="7"/>
  <c r="T12" i="7"/>
  <c r="Q12" i="7"/>
  <c r="AE48" i="7" l="1"/>
  <c r="AE43" i="7"/>
  <c r="AE42" i="7"/>
  <c r="AE47" i="7"/>
  <c r="T16" i="6"/>
  <c r="AC16" i="6" s="1"/>
  <c r="Q16" i="6"/>
  <c r="AB47" i="6" l="1"/>
  <c r="AD47" i="6" s="1"/>
  <c r="AA47" i="6"/>
  <c r="P47" i="6"/>
  <c r="AC47" i="6" s="1"/>
  <c r="O47" i="6"/>
  <c r="AB46" i="6"/>
  <c r="AD46" i="6" s="1"/>
  <c r="AA46" i="6"/>
  <c r="P46" i="6"/>
  <c r="AC46" i="6" s="1"/>
  <c r="O46" i="6"/>
  <c r="AB45" i="6"/>
  <c r="AD45" i="6" s="1"/>
  <c r="AA45" i="6"/>
  <c r="P45" i="6"/>
  <c r="AC45" i="6" s="1"/>
  <c r="O45" i="6"/>
  <c r="AB44" i="6"/>
  <c r="AD44" i="6" s="1"/>
  <c r="AE44" i="6" s="1"/>
  <c r="AA44" i="6"/>
  <c r="P44" i="6"/>
  <c r="AC44" i="6" s="1"/>
  <c r="O44" i="6"/>
  <c r="AB43" i="6"/>
  <c r="AD43" i="6" s="1"/>
  <c r="AA43" i="6"/>
  <c r="P43" i="6"/>
  <c r="AC43" i="6" s="1"/>
  <c r="O43" i="6"/>
  <c r="Z42" i="6"/>
  <c r="X42" i="6"/>
  <c r="V42" i="6"/>
  <c r="T42" i="6"/>
  <c r="R42" i="6"/>
  <c r="N42" i="6"/>
  <c r="L42" i="6"/>
  <c r="J42" i="6"/>
  <c r="H42" i="6"/>
  <c r="F42" i="6"/>
  <c r="T15" i="6"/>
  <c r="AC15" i="6" s="1"/>
  <c r="Q15" i="6"/>
  <c r="T14" i="6"/>
  <c r="AC14" i="6" s="1"/>
  <c r="Q14" i="6"/>
  <c r="T13" i="6"/>
  <c r="AC13" i="6" s="1"/>
  <c r="Q13" i="6"/>
  <c r="T12" i="6"/>
  <c r="AC12" i="6" s="1"/>
  <c r="Q12" i="6"/>
  <c r="AB44" i="5"/>
  <c r="AD44" i="5" s="1"/>
  <c r="AA44" i="5"/>
  <c r="P44" i="5"/>
  <c r="AC44" i="5" s="1"/>
  <c r="O44" i="5"/>
  <c r="AC43" i="5"/>
  <c r="AB43" i="5"/>
  <c r="AD43" i="5" s="1"/>
  <c r="AE43" i="5" s="1"/>
  <c r="AA43" i="5"/>
  <c r="P43" i="5"/>
  <c r="O43" i="5"/>
  <c r="T15" i="5"/>
  <c r="AC15" i="5" s="1"/>
  <c r="Q15" i="5"/>
  <c r="AB42" i="5"/>
  <c r="AD42" i="5" s="1"/>
  <c r="AA42" i="5"/>
  <c r="P42" i="5"/>
  <c r="AC42" i="5" s="1"/>
  <c r="O42" i="5"/>
  <c r="AB41" i="5"/>
  <c r="AD41" i="5" s="1"/>
  <c r="AA41" i="5"/>
  <c r="P41" i="5"/>
  <c r="AC41" i="5" s="1"/>
  <c r="O41" i="5"/>
  <c r="AB40" i="5"/>
  <c r="AD40" i="5" s="1"/>
  <c r="AA40" i="5"/>
  <c r="P40" i="5"/>
  <c r="AC40" i="5" s="1"/>
  <c r="O40" i="5"/>
  <c r="Z39" i="5"/>
  <c r="X39" i="5"/>
  <c r="V39" i="5"/>
  <c r="T39" i="5"/>
  <c r="R39" i="5"/>
  <c r="N39" i="5"/>
  <c r="L39" i="5"/>
  <c r="J39" i="5"/>
  <c r="H39" i="5"/>
  <c r="F39" i="5"/>
  <c r="P39" i="5" s="1"/>
  <c r="AC39" i="5" s="1"/>
  <c r="T14" i="5"/>
  <c r="AC14" i="5" s="1"/>
  <c r="Q14" i="5"/>
  <c r="T13" i="5"/>
  <c r="AC13" i="5" s="1"/>
  <c r="Q13" i="5"/>
  <c r="T12" i="5"/>
  <c r="AC12" i="5" s="1"/>
  <c r="Q12" i="5"/>
  <c r="P42" i="6" l="1"/>
  <c r="AC42" i="6" s="1"/>
  <c r="AE42" i="6" s="1"/>
  <c r="AE46" i="6"/>
  <c r="AB42" i="6"/>
  <c r="AD42" i="6" s="1"/>
  <c r="AE45" i="6"/>
  <c r="AE43" i="6"/>
  <c r="AE47" i="6"/>
  <c r="AE44" i="5"/>
  <c r="AE40" i="5"/>
  <c r="AE42" i="5"/>
  <c r="AE41" i="5"/>
  <c r="AB39" i="5"/>
  <c r="AD39" i="5" s="1"/>
  <c r="AE39" i="5" s="1"/>
  <c r="AD41" i="4" l="1"/>
  <c r="AE41" i="4" s="1"/>
  <c r="AC41" i="4"/>
  <c r="AB41" i="4"/>
  <c r="AA41" i="4"/>
  <c r="P41" i="4"/>
  <c r="O41" i="4"/>
  <c r="AB40" i="4"/>
  <c r="AD40" i="4" s="1"/>
  <c r="AA40" i="4"/>
  <c r="P40" i="4"/>
  <c r="AC40" i="4" s="1"/>
  <c r="O40" i="4"/>
  <c r="AD39" i="4"/>
  <c r="AE39" i="4" s="1"/>
  <c r="AB39" i="4"/>
  <c r="AA39" i="4"/>
  <c r="P39" i="4"/>
  <c r="AC39" i="4" s="1"/>
  <c r="O39" i="4"/>
  <c r="Z38" i="4"/>
  <c r="X38" i="4"/>
  <c r="V38" i="4"/>
  <c r="AB38" i="4" s="1"/>
  <c r="AD38" i="4" s="1"/>
  <c r="AE38" i="4" s="1"/>
  <c r="T38" i="4"/>
  <c r="R38" i="4"/>
  <c r="N38" i="4"/>
  <c r="L38" i="4"/>
  <c r="J38" i="4"/>
  <c r="H38" i="4"/>
  <c r="F38" i="4"/>
  <c r="P38" i="4" s="1"/>
  <c r="AC38" i="4" s="1"/>
  <c r="T14" i="4"/>
  <c r="AC14" i="4" s="1"/>
  <c r="Q14" i="4"/>
  <c r="AC13" i="4"/>
  <c r="T13" i="4"/>
  <c r="Q13" i="4"/>
  <c r="T12" i="4"/>
  <c r="AC12" i="4" s="1"/>
  <c r="Q12" i="4"/>
  <c r="AE40" i="4" l="1"/>
  <c r="AB39" i="2" l="1"/>
  <c r="AD39" i="2" s="1"/>
  <c r="AA39" i="2"/>
  <c r="P39" i="2"/>
  <c r="AC39" i="2" s="1"/>
  <c r="O39" i="2"/>
  <c r="AB38" i="2"/>
  <c r="AD38" i="2" s="1"/>
  <c r="AA38" i="2"/>
  <c r="P38" i="2"/>
  <c r="AC38" i="2" s="1"/>
  <c r="O38" i="2"/>
  <c r="Z37" i="2"/>
  <c r="X37" i="2"/>
  <c r="V37" i="2"/>
  <c r="T37" i="2"/>
  <c r="R37" i="2"/>
  <c r="N37" i="2"/>
  <c r="L37" i="2"/>
  <c r="J37" i="2"/>
  <c r="H37" i="2"/>
  <c r="F37" i="2"/>
  <c r="P37" i="2" s="1"/>
  <c r="AC37" i="2" s="1"/>
  <c r="T13" i="2"/>
  <c r="AC13" i="2" s="1"/>
  <c r="Q13" i="2"/>
  <c r="Q12" i="2"/>
  <c r="T12" i="2"/>
  <c r="AC12" i="2" s="1"/>
  <c r="AB37" i="2" l="1"/>
  <c r="AD37" i="2" s="1"/>
  <c r="AE38" i="2"/>
  <c r="AE39" i="2"/>
  <c r="AE37" i="2"/>
</calcChain>
</file>

<file path=xl/sharedStrings.xml><?xml version="1.0" encoding="utf-8"?>
<sst xmlns="http://schemas.openxmlformats.org/spreadsheetml/2006/main" count="1343" uniqueCount="110">
  <si>
    <t>ที่</t>
  </si>
  <si>
    <t>รายจ่าย</t>
  </si>
  <si>
    <t>คงเหลือ
A-(B+C+D+E)</t>
  </si>
  <si>
    <t>จำนวนครั้งที่ขายขยะ</t>
  </si>
  <si>
    <t>ค่าฌาปนกิจ</t>
  </si>
  <si>
    <t>ค่ารักษาพยาบาล</t>
  </si>
  <si>
    <t>ค่าคลอดบุตร</t>
  </si>
  <si>
    <t>เงินขายขยะ</t>
  </si>
  <si>
    <t>เงินสมทบอื่นๆ</t>
  </si>
  <si>
    <t>รวม</t>
  </si>
  <si>
    <t>จำนวน</t>
  </si>
  <si>
    <t>จำนวนเงินที่จ่าย</t>
  </si>
  <si>
    <t>(ราย)</t>
  </si>
  <si>
    <t>อำเภอ</t>
  </si>
  <si>
    <t>อปท.</t>
  </si>
  <si>
    <t>ชื่อผู้ประกอบการรับซื้อของเก่า</t>
  </si>
  <si>
    <t>ส่วนที่ 1 ภาพรวมการซื้อขายขยะ</t>
  </si>
  <si>
    <t>หมายเหตุ: ให้รายงานผลการดำเนินงานยอดล่าสุด ณ วันที่รายงาน โดยให้เป็นยอดสะสมตั้งแต่เริ่มดำเนินการธนาคารขยะ</t>
  </si>
  <si>
    <t>บาท</t>
  </si>
  <si>
    <t>วันที่ซื้อขาย</t>
  </si>
  <si>
    <t>ชื่อผู้ประกอบการรับซื้อ</t>
  </si>
  <si>
    <t>ครั้ง</t>
  </si>
  <si>
    <t>กก.</t>
  </si>
  <si>
    <t>ส่วนที่ 2 การซื้อขายขยะรีไซเคิล</t>
  </si>
  <si>
    <t>ประเภทของขยะรีไซเคิล (ปริมาณที่ขายให้แก่ผู้รับซื้อ)</t>
  </si>
  <si>
    <t>คำนวณผลต่างการรับซื้อ</t>
  </si>
  <si>
    <t>ค่าดำเนินงาน
(บาท)</t>
  </si>
  <si>
    <t>จัดสวัสดิการ
(บาท)</t>
  </si>
  <si>
    <t>การใช้จ่ายผลกำไรจากการรับซื้อ</t>
  </si>
  <si>
    <t>อื่น ๆ 
(โปรดระบุ)
(บาท)</t>
  </si>
  <si>
    <r>
      <t>จำนวนและปริมาณของการรับซื้อขยะรีไซเคิล</t>
    </r>
    <r>
      <rPr>
        <b/>
        <u/>
        <sz val="18"/>
        <color theme="1"/>
        <rFont val="TH SarabunPSK"/>
        <family val="2"/>
      </rPr>
      <t>จากสมาชิก</t>
    </r>
  </si>
  <si>
    <r>
      <t>จำนวนและปริมาณของการขายซื้อขยะรีไซเคิล</t>
    </r>
    <r>
      <rPr>
        <b/>
        <u/>
        <sz val="18"/>
        <color theme="1"/>
        <rFont val="TH SarabunPSK"/>
        <family val="2"/>
      </rPr>
      <t>กับผู้รับซื้อ</t>
    </r>
  </si>
  <si>
    <t>ประเภทบุคคล</t>
  </si>
  <si>
    <t>ประเภทครัวเรือน</t>
  </si>
  <si>
    <t>ชื่อธนาคารขยะ</t>
  </si>
  <si>
    <t>จำนวนธนาคารขยะ
(แห่ง)
(1)</t>
  </si>
  <si>
    <t>จำนวนสมาชิก
(คน)
(2)</t>
  </si>
  <si>
    <t xml:space="preserve">จำนวนธนาคารขยะ
(แห่ง)
(3) </t>
  </si>
  <si>
    <t>จำนวนสมาชิก
(ครัวเรือน)
(4)</t>
  </si>
  <si>
    <t>จำนวนธนาคารขยะ
(ราย)
(1+3)</t>
  </si>
  <si>
    <t>สมาชิกธนาคารขยะ
(ราย)
(2+4)</t>
  </si>
  <si>
    <t>พลาสติก
(กก.)
(5)</t>
  </si>
  <si>
    <t>แก้ว
(กก.)
(6)</t>
  </si>
  <si>
    <t>กระดาษ
(กก.)
(8)</t>
  </si>
  <si>
    <t>อื่น ๆ 
(กก.)
(9)</t>
  </si>
  <si>
    <t>พลาสติก
(กก.)
(1)</t>
  </si>
  <si>
    <t>ราคา
(กก.)
(2)</t>
  </si>
  <si>
    <t>แก้ว
(กก.)
(3)</t>
  </si>
  <si>
    <t>ราคา
(บาท)
(4)</t>
  </si>
  <si>
    <t>โลหะ/อลูมิเนียม
(กก.)
(5)</t>
  </si>
  <si>
    <t>ราคา
(บาท)
(6)</t>
  </si>
  <si>
    <t>กระดาษ
(กก.)
(7)</t>
  </si>
  <si>
    <t>ราคา
(บาท)
(8)</t>
  </si>
  <si>
    <t>ราคา
(บาท)
(10)</t>
  </si>
  <si>
    <t>รวมขยะรีไซเคิล
(กก.)
(1+3+5+7+9)</t>
  </si>
  <si>
    <t>รวมราคาขยะรีไซเคิล
(กก.)
(2+4+6+8+10)</t>
  </si>
  <si>
    <t>ยอดขยะรีไซเคิลที่ไม่เคยแยกประเภท (ปี 67)
(กก.)
(10)</t>
  </si>
  <si>
    <t>รวมขยะรีไซเคิล
(กก.)
(5+6+7+8+9+10)</t>
  </si>
  <si>
    <t>โลหะ/อโลหะ
(กก.)
(7)</t>
  </si>
  <si>
    <t>โลหะ/อโลหะ
(กก.)
(5)</t>
  </si>
  <si>
    <t>คำอธิบายประเภทของขยะรีไซเคิล
1. ประเภทพลาสติก เช่น ขวดน้ำดื่มแบบขุ่น-แบบใส ขวดน้ำมันพืช ภาชนะพลาสติกบรรจุยาสระผม ครีมอาบน้ำ ถังน้ำ กาละมัง บรรจุภัณฑ์ที่มีเครื่องหมายรีไซเคิล ถุงพลาสติกเหนียว (ถุงรีฟิล) เป็นต้น
2. ประเภทแก้ว เช่น  ขวดหรือภาชนะแก้วแบบใส สีเขียว หรือสีน้ำตาล ขวดหรือภาชนะแก้วบรรจุอาหาร
3. ประเภทโลหะ/อโลหะ เช่น กระป๋องบรรจุอาหารหรือเครื่องดื่ม ทองแดง เหล็ก ตะกั่ว ทองเหลือง วัสดุหรือเศษเหล็กทุกชนิด เป็นต้น
4. ประเภทกระดาษ เช่น กระดาษหนังสือพิมพ์ กระดาษสมุด-หนังสือ นิตยสาร กระดาษกล่อง กระดาษขาว-ดำ แผ่นพับ เป็นต้น
5. ประเภทอื่น ๆ เช่น เครื่องใช้ไฟฟ้าขนาดเล็ก-ใหญ่ ทีวีเก่า ตู้เย็นเก่า แอร์เก่า เป็นต้น</t>
  </si>
  <si>
    <t>ตัวอย่าง</t>
  </si>
  <si>
    <t>รุ่งเรืองของเก่า</t>
  </si>
  <si>
    <t>ราคา
(บาท)
(2)</t>
  </si>
  <si>
    <t>แบบ อปท. (ส่วนที่ 2)</t>
  </si>
  <si>
    <t xml:space="preserve">หมายเหตุ: ให้รายงานผลการดำเนินงานยอดล่าสุด ณ วันที่รายงาน โดยให้เป็นยอดสะสมตั้งแต่เริ่มดำเนินการธนาคารขยะ        </t>
  </si>
  <si>
    <r>
      <rPr>
        <b/>
        <u/>
        <sz val="22"/>
        <color rgb="FFFF0000"/>
        <rFont val="TH SarabunPSK"/>
        <family val="2"/>
      </rPr>
      <t>เป้าหมายภายในเดือน มีนาคม 2568</t>
    </r>
    <r>
      <rPr>
        <b/>
        <sz val="22"/>
        <color rgb="FFFF0000"/>
        <rFont val="TH SarabunPSK"/>
        <family val="2"/>
      </rPr>
      <t xml:space="preserve"> : ให้ อปท. มีจำนวนประชากรที่สมัครเป็นสมาชิกธนาคารขยะในภาพรวมของ อปท.</t>
    </r>
    <r>
      <rPr>
        <b/>
        <u/>
        <sz val="22"/>
        <color rgb="FFFF0000"/>
        <rFont val="TH SarabunPSK"/>
        <family val="2"/>
      </rPr>
      <t xml:space="preserve"> ไม่น้อยกว่า ร้อยละ 25 ของจำนวนประชากรในพื้นที่</t>
    </r>
    <r>
      <rPr>
        <b/>
        <sz val="22"/>
        <color rgb="FFFF0000"/>
        <rFont val="TH SarabunPSK"/>
        <family val="2"/>
      </rPr>
      <t xml:space="preserve"> (ใช้ข้อมูลประชากรในระบบ DLA Waste ณ เดือนเมษายน 2567 เป็นฐาน) </t>
    </r>
  </si>
  <si>
    <r>
      <rPr>
        <b/>
        <u/>
        <sz val="22"/>
        <color rgb="FFFF0000"/>
        <rFont val="TH SarabunPSK"/>
        <family val="2"/>
      </rPr>
      <t>เป้าหมายภายในเดือน มีนาคม 2568</t>
    </r>
    <r>
      <rPr>
        <b/>
        <sz val="22"/>
        <color rgb="FFFF0000"/>
        <rFont val="TH SarabunPSK"/>
        <family val="2"/>
      </rPr>
      <t xml:space="preserve"> : ให้ อปท. มีจำนวนประชากรที่สมัครเป็นสมาชิกธนาคารขยะในภาพรวมของ อปท. </t>
    </r>
    <r>
      <rPr>
        <b/>
        <u/>
        <sz val="22"/>
        <color rgb="FFFF0000"/>
        <rFont val="TH SarabunPSK"/>
        <family val="2"/>
      </rPr>
      <t>ไม่น้อยกว่า ร้อยละ 25 ของจำนวนประชากรในพื้นที่</t>
    </r>
    <r>
      <rPr>
        <b/>
        <sz val="22"/>
        <color rgb="FFFF0000"/>
        <rFont val="TH SarabunPSK"/>
        <family val="2"/>
      </rPr>
      <t xml:space="preserve"> (ใช้ข้อมูลประชากรในระบบ DLA Waste ณ เดือนเมษายน 2567 เป็นฐาน) </t>
    </r>
  </si>
  <si>
    <r>
      <rPr>
        <b/>
        <sz val="22"/>
        <rFont val="TH SarabunPSK"/>
        <family val="2"/>
      </rPr>
      <t xml:space="preserve">รายงานให้จังหวัดชลบุรีทราบ ในรูปแบบไฟล์ Excel และ PDF ที่มีผู้รับรองข้อมูล ทางไปรษณีย์อิเล็กทรอนิกส์ dlachon.waste@gmail.com </t>
    </r>
    <r>
      <rPr>
        <b/>
        <sz val="22"/>
        <color rgb="FFFF0000"/>
        <rFont val="TH SarabunPSK"/>
        <family val="2"/>
      </rPr>
      <t>ทุกวันที่ 28 ของทุกเดือน (เริ่มรายงานครั้งแรก 27 ธันวาคม 2567)</t>
    </r>
  </si>
  <si>
    <t xml:space="preserve">แบบ อปท. (ส่วนที่ 1) </t>
  </si>
  <si>
    <t>แบบรายงานข้อมูลผลการดำเนินงานธนาคารขยะ ของ อปท. (ฉบับปรับปรุง)</t>
  </si>
  <si>
    <t>แบบรายงานการซื้อขายขยะรีไซเคิล ของ อปท.  (ฉบับปรับปรุง)</t>
  </si>
  <si>
    <t xml:space="preserve">เทศบาลตำบลบางเสร่ </t>
  </si>
  <si>
    <t>อำเภอ สัตหีบ จังหวัดชลบุรี</t>
  </si>
  <si>
    <t>สัตหีบ</t>
  </si>
  <si>
    <t>เทศบาลตำบลบางเสร่</t>
  </si>
  <si>
    <t>*อื่น ๆ (ยอดถอนเงิน</t>
  </si>
  <si>
    <t>ธนาคารขยะชุมชนเนินบรรพต</t>
  </si>
  <si>
    <t>18 ธันวาคม 67</t>
  </si>
  <si>
    <t>ฝากบัญชี(คงบัญชี)
(บาท)</t>
  </si>
  <si>
    <t>อำเภอ.สัตหีบ จังหวัดชลบุรี</t>
  </si>
  <si>
    <r>
      <t>รายรับ (บาท)</t>
    </r>
    <r>
      <rPr>
        <b/>
        <sz val="17"/>
        <color indexed="8"/>
        <rFont val="TH SarabunPSK"/>
        <family val="2"/>
      </rPr>
      <t xml:space="preserve"> (A)</t>
    </r>
  </si>
  <si>
    <r>
      <t xml:space="preserve">(บาท) </t>
    </r>
    <r>
      <rPr>
        <b/>
        <sz val="17"/>
        <color indexed="8"/>
        <rFont val="TH SarabunPSK"/>
        <family val="2"/>
      </rPr>
      <t>(B)</t>
    </r>
  </si>
  <si>
    <r>
      <t xml:space="preserve">(บาท) </t>
    </r>
    <r>
      <rPr>
        <b/>
        <sz val="17"/>
        <color indexed="8"/>
        <rFont val="TH SarabunPSK"/>
        <family val="2"/>
      </rPr>
      <t>(C)</t>
    </r>
  </si>
  <si>
    <r>
      <t xml:space="preserve">(บาท) </t>
    </r>
    <r>
      <rPr>
        <b/>
        <sz val="17"/>
        <color indexed="8"/>
        <rFont val="TH SarabunPSK"/>
        <family val="2"/>
      </rPr>
      <t>(D)</t>
    </r>
  </si>
  <si>
    <r>
      <t xml:space="preserve">(บาท) </t>
    </r>
    <r>
      <rPr>
        <b/>
        <sz val="17"/>
        <color indexed="8"/>
        <rFont val="TH SarabunPSK"/>
        <family val="2"/>
      </rPr>
      <t>(E)</t>
    </r>
  </si>
  <si>
    <r>
      <rPr>
        <b/>
        <u/>
        <sz val="18"/>
        <color theme="1"/>
        <rFont val="TH SarabunPSK"/>
        <family val="2"/>
      </rPr>
      <t>รวมรายจ่าย</t>
    </r>
    <r>
      <rPr>
        <b/>
        <sz val="18"/>
        <color theme="1"/>
        <rFont val="TH SarabunPSK"/>
        <family val="2"/>
      </rPr>
      <t>ของการรับซื้อขยะ 
(บาท)
(A+B+C+D)</t>
    </r>
  </si>
  <si>
    <r>
      <rPr>
        <b/>
        <u/>
        <sz val="18"/>
        <color theme="1"/>
        <rFont val="TH SarabunPSK"/>
        <family val="2"/>
      </rPr>
      <t>รวมรายรับ</t>
    </r>
    <r>
      <rPr>
        <b/>
        <sz val="18"/>
        <color theme="1"/>
        <rFont val="TH SarabunPSK"/>
        <family val="2"/>
      </rPr>
      <t>ของการรับซื้อขยะ 
(บาท)
(E+F+G+H)</t>
    </r>
  </si>
  <si>
    <r>
      <t xml:space="preserve">ผลต่างการรับซื้อ
</t>
    </r>
    <r>
      <rPr>
        <b/>
        <u/>
        <sz val="18"/>
        <color theme="1"/>
        <rFont val="TH SarabunPSK"/>
        <family val="2"/>
      </rPr>
      <t>รายรับ-รายจ่าย</t>
    </r>
    <r>
      <rPr>
        <b/>
        <sz val="18"/>
        <color theme="1"/>
        <rFont val="TH SarabunPSK"/>
        <family val="2"/>
      </rPr>
      <t xml:space="preserve">
(บาท)</t>
    </r>
  </si>
  <si>
    <r>
      <t xml:space="preserve">รวมราคาขยะรีไซเคิล
(กก.)
</t>
    </r>
    <r>
      <rPr>
        <b/>
        <sz val="15"/>
        <color theme="1"/>
        <rFont val="TH SarabunPSK"/>
        <family val="2"/>
      </rPr>
      <t>(2+4+6+8+10)</t>
    </r>
  </si>
  <si>
    <r>
      <t xml:space="preserve">รวมขยะรีไซเคิล
(กก.)
</t>
    </r>
    <r>
      <rPr>
        <b/>
        <sz val="15"/>
        <color theme="1"/>
        <rFont val="TH SarabunPSK"/>
        <family val="2"/>
      </rPr>
      <t>(1+3+5+7+9)</t>
    </r>
  </si>
  <si>
    <t>16 มกราคม 68</t>
  </si>
  <si>
    <t>13 กุมภาพันธ์ 68</t>
  </si>
  <si>
    <t>18 มีนาคม 68</t>
  </si>
  <si>
    <t>25 เมษายน 68</t>
  </si>
  <si>
    <t>23 พ.ค. 68</t>
  </si>
  <si>
    <t>20 มิ.ย. 68</t>
  </si>
  <si>
    <t>18 ก.ค. 68</t>
  </si>
  <si>
    <t>22 ส.ค.68</t>
  </si>
  <si>
    <t>ประเภทบุคคล     จำนวนธนาคารขยะ
(แห่ง)
(1)</t>
  </si>
  <si>
    <t>ประเภทบุคคลจำนวนสมาชิก
(คน)
(2)</t>
  </si>
  <si>
    <t xml:space="preserve">ประเภทครัวเรือนจำนวนธนาคารขยะ
(แห่ง)
(3) </t>
  </si>
  <si>
    <t>ประเภทครัวเรือนจำนวนสมาชิก
(ครัวเรือน)
(4)</t>
  </si>
  <si>
    <t>ขยะ/โลหะ/อโลหะ
(กก.)
(7)</t>
  </si>
  <si>
    <t>ขยะ/แก้ว
(กก.)
(6)</t>
  </si>
  <si>
    <t>ขยะ/พลาสติก
(กก.)
(5)</t>
  </si>
  <si>
    <t>ขยะ/กระดาษ
(กก.)
(8)</t>
  </si>
  <si>
    <t>ขยะ/อื่น ๆ 
(กก.)
(9)</t>
  </si>
  <si>
    <t>รายรับเงินขายขยะ</t>
  </si>
  <si>
    <t>รายรับเงินสมทบอื่นๆ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</si>
</sst>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[$-187041E]d\ mmm\ yy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rgb="FF00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u/>
      <sz val="18"/>
      <color theme="1"/>
      <name val="TH SarabunPSK"/>
      <family val="2"/>
    </font>
    <font>
      <b/>
      <u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b/>
      <sz val="22"/>
      <name val="TH SarabunPSK"/>
      <family val="2"/>
    </font>
    <font>
      <b/>
      <u/>
      <sz val="22"/>
      <color rgb="FFFF0000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color indexed="8"/>
      <name val="TH SarabunPSK"/>
      <family val="2"/>
    </font>
    <font>
      <b/>
      <sz val="18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2" fontId="3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top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3" fillId="2" borderId="1" xfId="11" applyFont="1" applyFill="1" applyBorder="1" applyAlignment="1">
      <alignment horizontal="center" vertical="center" wrapText="1"/>
    </xf>
    <xf numFmtId="43" fontId="2" fillId="6" borderId="7" xfId="11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43" fontId="5" fillId="11" borderId="0" xfId="2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187" fontId="3" fillId="11" borderId="0" xfId="2" applyNumberFormat="1" applyFont="1" applyFill="1" applyBorder="1" applyAlignment="1">
      <alignment horizontal="center" vertical="center"/>
    </xf>
    <xf numFmtId="187" fontId="3" fillId="11" borderId="0" xfId="2" applyNumberFormat="1" applyFont="1" applyFill="1" applyBorder="1" applyAlignment="1">
      <alignment horizontal="right" vertical="center"/>
    </xf>
    <xf numFmtId="43" fontId="3" fillId="11" borderId="0" xfId="2" applyFont="1" applyFill="1" applyBorder="1" applyAlignment="1">
      <alignment horizontal="center" vertical="center" wrapText="1"/>
    </xf>
    <xf numFmtId="43" fontId="3" fillId="11" borderId="0" xfId="2" applyFont="1" applyFill="1" applyBorder="1" applyAlignment="1">
      <alignment horizontal="right" vertical="center"/>
    </xf>
    <xf numFmtId="43" fontId="2" fillId="11" borderId="0" xfId="11" applyFont="1" applyFill="1" applyBorder="1" applyAlignment="1">
      <alignment horizontal="center" vertical="center" wrapText="1"/>
    </xf>
    <xf numFmtId="43" fontId="3" fillId="11" borderId="0" xfId="11" applyFont="1" applyFill="1" applyBorder="1" applyAlignment="1">
      <alignment horizontal="center" vertical="center" wrapText="1"/>
    </xf>
    <xf numFmtId="43" fontId="3" fillId="11" borderId="0" xfId="11" applyFont="1" applyFill="1" applyBorder="1" applyAlignment="1">
      <alignment horizontal="right" vertical="center"/>
    </xf>
    <xf numFmtId="0" fontId="0" fillId="11" borderId="0" xfId="0" applyFill="1" applyAlignment="1">
      <alignment vertical="center"/>
    </xf>
    <xf numFmtId="187" fontId="15" fillId="4" borderId="1" xfId="0" applyNumberFormat="1" applyFont="1" applyFill="1" applyBorder="1" applyAlignment="1">
      <alignment horizontal="center" vertical="center"/>
    </xf>
    <xf numFmtId="43" fontId="15" fillId="4" borderId="1" xfId="0" applyNumberFormat="1" applyFont="1" applyFill="1" applyBorder="1" applyAlignment="1">
      <alignment horizontal="center" vertical="center"/>
    </xf>
    <xf numFmtId="187" fontId="15" fillId="3" borderId="1" xfId="0" applyNumberFormat="1" applyFont="1" applyFill="1" applyBorder="1" applyAlignment="1">
      <alignment horizontal="center" vertical="center"/>
    </xf>
    <xf numFmtId="43" fontId="15" fillId="3" borderId="1" xfId="0" applyNumberFormat="1" applyFont="1" applyFill="1" applyBorder="1" applyAlignment="1">
      <alignment horizontal="center" vertical="center"/>
    </xf>
    <xf numFmtId="43" fontId="3" fillId="6" borderId="1" xfId="2" applyFont="1" applyFill="1" applyBorder="1" applyAlignment="1">
      <alignment horizontal="center" vertical="center"/>
    </xf>
    <xf numFmtId="43" fontId="3" fillId="2" borderId="1" xfId="2" applyFont="1" applyFill="1" applyBorder="1" applyAlignment="1">
      <alignment horizontal="center" vertical="center"/>
    </xf>
    <xf numFmtId="43" fontId="3" fillId="4" borderId="1" xfId="2" applyFont="1" applyFill="1" applyBorder="1" applyAlignment="1">
      <alignment horizontal="center" vertical="center"/>
    </xf>
    <xf numFmtId="187" fontId="3" fillId="3" borderId="1" xfId="2" applyNumberFormat="1" applyFont="1" applyFill="1" applyBorder="1" applyAlignment="1">
      <alignment horizontal="center" vertical="center"/>
    </xf>
    <xf numFmtId="43" fontId="3" fillId="3" borderId="1" xfId="2" applyFont="1" applyFill="1" applyBorder="1" applyAlignment="1">
      <alignment horizontal="center" vertical="center"/>
    </xf>
    <xf numFmtId="187" fontId="3" fillId="4" borderId="1" xfId="2" applyNumberFormat="1" applyFont="1" applyFill="1" applyBorder="1" applyAlignment="1">
      <alignment horizontal="center" vertical="center"/>
    </xf>
    <xf numFmtId="43" fontId="3" fillId="3" borderId="1" xfId="11" applyFont="1" applyFill="1" applyBorder="1" applyAlignment="1">
      <alignment horizontal="center" vertical="center"/>
    </xf>
    <xf numFmtId="43" fontId="3" fillId="5" borderId="1" xfId="1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7" fillId="0" borderId="7" xfId="0" applyNumberFormat="1" applyFont="1" applyBorder="1" applyAlignment="1">
      <alignment horizontal="center" vertical="center"/>
    </xf>
    <xf numFmtId="43" fontId="17" fillId="0" borderId="1" xfId="11" applyFont="1" applyBorder="1" applyAlignment="1">
      <alignment horizontal="center" vertical="center" wrapText="1"/>
    </xf>
    <xf numFmtId="187" fontId="17" fillId="4" borderId="7" xfId="11" applyNumberFormat="1" applyFont="1" applyFill="1" applyBorder="1" applyAlignment="1">
      <alignment horizontal="center" vertical="center" wrapText="1"/>
    </xf>
    <xf numFmtId="2" fontId="17" fillId="4" borderId="7" xfId="0" applyNumberFormat="1" applyFont="1" applyFill="1" applyBorder="1" applyAlignment="1">
      <alignment horizontal="center" vertical="center" wrapText="1"/>
    </xf>
    <xf numFmtId="43" fontId="17" fillId="4" borderId="7" xfId="11" applyFont="1" applyFill="1" applyBorder="1" applyAlignment="1">
      <alignment horizontal="center" vertical="center" wrapText="1"/>
    </xf>
    <xf numFmtId="2" fontId="17" fillId="6" borderId="7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7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37" fontId="14" fillId="4" borderId="1" xfId="11" applyNumberFormat="1" applyFont="1" applyFill="1" applyBorder="1"/>
    <xf numFmtId="43" fontId="14" fillId="4" borderId="1" xfId="11" applyFont="1" applyFill="1" applyBorder="1"/>
    <xf numFmtId="43" fontId="14" fillId="6" borderId="1" xfId="11" applyFont="1" applyFill="1" applyBorder="1" applyAlignment="1">
      <alignment horizontal="center" vertical="center"/>
    </xf>
    <xf numFmtId="43" fontId="14" fillId="7" borderId="1" xfId="11" applyFont="1" applyFill="1" applyBorder="1" applyAlignment="1">
      <alignment horizontal="center" vertical="center"/>
    </xf>
    <xf numFmtId="37" fontId="14" fillId="7" borderId="1" xfId="11" applyNumberFormat="1" applyFont="1" applyFill="1" applyBorder="1"/>
    <xf numFmtId="0" fontId="14" fillId="0" borderId="1" xfId="0" applyFont="1" applyBorder="1"/>
    <xf numFmtId="37" fontId="14" fillId="6" borderId="1" xfId="11" applyNumberFormat="1" applyFont="1" applyFill="1" applyBorder="1"/>
    <xf numFmtId="37" fontId="14" fillId="2" borderId="1" xfId="11" applyNumberFormat="1" applyFont="1" applyFill="1" applyBorder="1"/>
    <xf numFmtId="37" fontId="7" fillId="0" borderId="1" xfId="11" applyNumberFormat="1" applyFont="1" applyBorder="1" applyAlignment="1">
      <alignment horizontal="center"/>
    </xf>
    <xf numFmtId="37" fontId="7" fillId="0" borderId="1" xfId="11" applyNumberFormat="1" applyFont="1" applyBorder="1" applyAlignment="1">
      <alignment horizontal="center" vertical="center"/>
    </xf>
    <xf numFmtId="43" fontId="14" fillId="4" borderId="7" xfId="11" applyFont="1" applyFill="1" applyBorder="1" applyAlignment="1">
      <alignment horizontal="center" vertical="center" wrapText="1"/>
    </xf>
    <xf numFmtId="43" fontId="14" fillId="6" borderId="7" xfId="11" applyFont="1" applyFill="1" applyBorder="1" applyAlignment="1">
      <alignment horizontal="center" vertical="center" wrapText="1"/>
    </xf>
    <xf numFmtId="43" fontId="14" fillId="2" borderId="7" xfId="11" applyFont="1" applyFill="1" applyBorder="1" applyAlignment="1">
      <alignment horizontal="center" vertical="center" wrapText="1"/>
    </xf>
    <xf numFmtId="43" fontId="14" fillId="6" borderId="1" xfId="11" applyFont="1" applyFill="1" applyBorder="1"/>
    <xf numFmtId="43" fontId="14" fillId="7" borderId="1" xfId="11" applyFont="1" applyFill="1" applyBorder="1"/>
    <xf numFmtId="187" fontId="2" fillId="8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4" borderId="1" xfId="11" applyNumberFormat="1" applyFont="1" applyFill="1" applyBorder="1"/>
    <xf numFmtId="0" fontId="14" fillId="6" borderId="1" xfId="11" applyNumberFormat="1" applyFont="1" applyFill="1" applyBorder="1"/>
    <xf numFmtId="0" fontId="14" fillId="6" borderId="7" xfId="11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3" fillId="6" borderId="1" xfId="11" applyFont="1" applyFill="1" applyBorder="1" applyAlignment="1">
      <alignment horizontal="right" vertical="center"/>
    </xf>
    <xf numFmtId="0" fontId="14" fillId="4" borderId="1" xfId="11" applyNumberFormat="1" applyFont="1" applyFill="1" applyBorder="1" applyAlignment="1">
      <alignment horizontal="right" vertical="center"/>
    </xf>
    <xf numFmtId="0" fontId="14" fillId="4" borderId="7" xfId="11" applyNumberFormat="1" applyFont="1" applyFill="1" applyBorder="1" applyAlignment="1">
      <alignment horizontal="right" vertical="center" wrapText="1"/>
    </xf>
    <xf numFmtId="0" fontId="14" fillId="6" borderId="1" xfId="11" applyNumberFormat="1" applyFont="1" applyFill="1" applyBorder="1" applyAlignment="1">
      <alignment horizontal="right" vertical="center"/>
    </xf>
    <xf numFmtId="0" fontId="14" fillId="2" borderId="7" xfId="11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43" fontId="14" fillId="7" borderId="1" xfId="11" applyFont="1" applyFill="1" applyBorder="1" applyAlignment="1">
      <alignment horizontal="right" vertical="center"/>
    </xf>
    <xf numFmtId="0" fontId="14" fillId="7" borderId="1" xfId="1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88" fontId="14" fillId="4" borderId="1" xfId="1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43" fontId="5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87" fontId="2" fillId="8" borderId="0" xfId="2" applyNumberFormat="1" applyFont="1" applyFill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 wrapText="1"/>
    </xf>
    <xf numFmtId="43" fontId="3" fillId="6" borderId="0" xfId="11" applyFont="1" applyFill="1" applyBorder="1" applyAlignment="1">
      <alignment horizontal="right" vertical="center"/>
    </xf>
    <xf numFmtId="43" fontId="2" fillId="6" borderId="0" xfId="11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/>
    </xf>
    <xf numFmtId="43" fontId="3" fillId="2" borderId="0" xfId="11" applyFont="1" applyFill="1" applyBorder="1" applyAlignment="1">
      <alignment horizontal="center" vertical="center" wrapText="1"/>
    </xf>
    <xf numFmtId="43" fontId="3" fillId="4" borderId="0" xfId="2" applyFont="1" applyFill="1" applyBorder="1" applyAlignment="1">
      <alignment horizontal="center" vertical="center"/>
    </xf>
    <xf numFmtId="187" fontId="3" fillId="3" borderId="0" xfId="2" applyNumberFormat="1" applyFont="1" applyFill="1" applyBorder="1" applyAlignment="1">
      <alignment horizontal="center" vertical="center"/>
    </xf>
    <xf numFmtId="43" fontId="3" fillId="3" borderId="0" xfId="2" applyFont="1" applyFill="1" applyBorder="1" applyAlignment="1">
      <alignment horizontal="center" vertical="center"/>
    </xf>
    <xf numFmtId="187" fontId="3" fillId="4" borderId="0" xfId="2" applyNumberFormat="1" applyFont="1" applyFill="1" applyBorder="1" applyAlignment="1">
      <alignment horizontal="center" vertical="center"/>
    </xf>
    <xf numFmtId="43" fontId="3" fillId="3" borderId="0" xfId="11" applyFont="1" applyFill="1" applyBorder="1" applyAlignment="1">
      <alignment horizontal="center" vertical="center"/>
    </xf>
    <xf numFmtId="43" fontId="3" fillId="6" borderId="0" xfId="2" applyFont="1" applyFill="1" applyBorder="1" applyAlignment="1">
      <alignment horizontal="center" vertical="center"/>
    </xf>
    <xf numFmtId="43" fontId="3" fillId="5" borderId="0" xfId="11" applyFont="1" applyFill="1" applyBorder="1" applyAlignment="1">
      <alignment horizontal="center" vertical="center"/>
    </xf>
    <xf numFmtId="189" fontId="14" fillId="0" borderId="7" xfId="0" applyNumberFormat="1" applyFont="1" applyBorder="1" applyAlignment="1">
      <alignment horizontal="center" vertical="center"/>
    </xf>
    <xf numFmtId="43" fontId="14" fillId="2" borderId="1" xfId="11" applyFont="1" applyFill="1" applyBorder="1"/>
    <xf numFmtId="0" fontId="7" fillId="0" borderId="1" xfId="11" applyNumberFormat="1" applyFont="1" applyBorder="1" applyAlignment="1">
      <alignment horizontal="center" vertical="center"/>
    </xf>
    <xf numFmtId="43" fontId="14" fillId="0" borderId="1" xfId="11" applyFont="1" applyBorder="1" applyAlignment="1">
      <alignment horizontal="center" vertical="center"/>
    </xf>
    <xf numFmtId="43" fontId="14" fillId="0" borderId="1" xfId="11" applyFont="1" applyBorder="1"/>
    <xf numFmtId="43" fontId="0" fillId="0" borderId="0" xfId="11" applyFont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5" fillId="5" borderId="1" xfId="0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center" vertical="center"/>
    </xf>
    <xf numFmtId="43" fontId="15" fillId="3" borderId="1" xfId="0" applyNumberFormat="1" applyFont="1" applyFill="1" applyBorder="1" applyAlignment="1">
      <alignment horizontal="center" vertical="center"/>
    </xf>
    <xf numFmtId="43" fontId="15" fillId="2" borderId="1" xfId="0" applyNumberFormat="1" applyFont="1" applyFill="1" applyBorder="1" applyAlignment="1">
      <alignment horizontal="center" vertical="center" wrapText="1"/>
    </xf>
    <xf numFmtId="43" fontId="15" fillId="6" borderId="1" xfId="0" applyNumberFormat="1" applyFont="1" applyFill="1" applyBorder="1" applyAlignment="1">
      <alignment horizontal="center" vertical="center" wrapText="1"/>
    </xf>
    <xf numFmtId="43" fontId="15" fillId="6" borderId="1" xfId="0" applyNumberFormat="1" applyFont="1" applyFill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5" fillId="6" borderId="3" xfId="0" applyNumberFormat="1" applyFont="1" applyFill="1" applyBorder="1" applyAlignment="1">
      <alignment horizontal="center" vertical="center" wrapText="1"/>
    </xf>
    <xf numFmtId="2" fontId="15" fillId="6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9" fillId="10" borderId="2" xfId="0" applyFont="1" applyFill="1" applyBorder="1" applyAlignment="1">
      <alignment horizontal="center" vertical="top"/>
    </xf>
    <xf numFmtId="2" fontId="15" fillId="6" borderId="8" xfId="0" applyNumberFormat="1" applyFont="1" applyFill="1" applyBorder="1" applyAlignment="1">
      <alignment horizontal="center" vertical="center" wrapText="1"/>
    </xf>
    <xf numFmtId="2" fontId="15" fillId="6" borderId="9" xfId="0" applyNumberFormat="1" applyFont="1" applyFill="1" applyBorder="1" applyAlignment="1">
      <alignment horizontal="center" vertical="center" wrapText="1"/>
    </xf>
    <xf numFmtId="2" fontId="15" fillId="6" borderId="10" xfId="0" applyNumberFormat="1" applyFont="1" applyFill="1" applyBorder="1" applyAlignment="1">
      <alignment horizontal="center" vertical="center" wrapText="1"/>
    </xf>
    <xf numFmtId="2" fontId="15" fillId="6" borderId="11" xfId="0" applyNumberFormat="1" applyFont="1" applyFill="1" applyBorder="1" applyAlignment="1">
      <alignment horizontal="center" vertical="center" wrapText="1"/>
    </xf>
    <xf numFmtId="2" fontId="15" fillId="6" borderId="2" xfId="0" applyNumberFormat="1" applyFont="1" applyFill="1" applyBorder="1" applyAlignment="1">
      <alignment horizontal="center" vertical="center" wrapText="1"/>
    </xf>
    <xf numFmtId="2" fontId="15" fillId="6" borderId="12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5" fillId="8" borderId="8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1" fontId="15" fillId="8" borderId="3" xfId="0" applyNumberFormat="1" applyFont="1" applyFill="1" applyBorder="1" applyAlignment="1">
      <alignment horizontal="center" vertical="center" wrapText="1"/>
    </xf>
    <xf numFmtId="1" fontId="15" fillId="8" borderId="6" xfId="0" applyNumberFormat="1" applyFont="1" applyFill="1" applyBorder="1" applyAlignment="1">
      <alignment horizontal="center" vertical="center" wrapText="1"/>
    </xf>
    <xf numFmtId="1" fontId="15" fillId="8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2" fontId="7" fillId="7" borderId="8" xfId="0" applyNumberFormat="1" applyFont="1" applyFill="1" applyBorder="1" applyAlignment="1">
      <alignment horizontal="center" vertical="center" wrapText="1"/>
    </xf>
    <xf numFmtId="2" fontId="7" fillId="7" borderId="9" xfId="0" applyNumberFormat="1" applyFont="1" applyFill="1" applyBorder="1" applyAlignment="1">
      <alignment horizontal="center" vertical="center" wrapText="1"/>
    </xf>
    <xf numFmtId="2" fontId="7" fillId="7" borderId="10" xfId="0" applyNumberFormat="1" applyFont="1" applyFill="1" applyBorder="1" applyAlignment="1">
      <alignment horizontal="center" vertical="center" wrapText="1"/>
    </xf>
    <xf numFmtId="2" fontId="7" fillId="7" borderId="11" xfId="0" applyNumberFormat="1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 wrapText="1"/>
    </xf>
    <xf numFmtId="2" fontId="7" fillId="7" borderId="12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6" borderId="3" xfId="0" applyNumberFormat="1" applyFont="1" applyFill="1" applyBorder="1" applyAlignment="1">
      <alignment horizontal="center" vertical="center" wrapText="1"/>
    </xf>
    <xf numFmtId="2" fontId="7" fillId="6" borderId="7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3" fontId="15" fillId="6" borderId="3" xfId="0" applyNumberFormat="1" applyFont="1" applyFill="1" applyBorder="1" applyAlignment="1">
      <alignment horizontal="center" vertical="center" wrapText="1"/>
    </xf>
    <xf numFmtId="43" fontId="15" fillId="6" borderId="6" xfId="0" applyNumberFormat="1" applyFont="1" applyFill="1" applyBorder="1" applyAlignment="1">
      <alignment horizontal="center" vertical="center" wrapText="1"/>
    </xf>
    <xf numFmtId="43" fontId="15" fillId="6" borderId="7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43" fontId="15" fillId="4" borderId="4" xfId="0" applyNumberFormat="1" applyFont="1" applyFill="1" applyBorder="1" applyAlignment="1">
      <alignment horizontal="center" vertical="center"/>
    </xf>
    <xf numFmtId="43" fontId="15" fillId="4" borderId="5" xfId="0" applyNumberFormat="1" applyFont="1" applyFill="1" applyBorder="1" applyAlignment="1">
      <alignment horizontal="center" vertical="center"/>
    </xf>
    <xf numFmtId="43" fontId="15" fillId="3" borderId="4" xfId="0" applyNumberFormat="1" applyFont="1" applyFill="1" applyBorder="1" applyAlignment="1">
      <alignment horizontal="center" vertical="center"/>
    </xf>
    <xf numFmtId="43" fontId="15" fillId="3" borderId="5" xfId="0" applyNumberFormat="1" applyFont="1" applyFill="1" applyBorder="1" applyAlignment="1">
      <alignment horizontal="center" vertical="center"/>
    </xf>
  </cellXfs>
  <cellStyles count="12">
    <cellStyle name="Comma 2" xfId="9" xr:uid="{05DE498A-93BF-4103-A0FE-C09FA8A6F510}"/>
    <cellStyle name="เครื่องหมายจุลภาค 2" xfId="8" xr:uid="{80880230-23DA-4E0E-B5DD-8702B461531A}"/>
    <cellStyle name="จุลภาค" xfId="11" builtinId="3"/>
    <cellStyle name="จุลภาค 2" xfId="2" xr:uid="{0B64796A-E3E4-4760-B757-4D494ADF9275}"/>
    <cellStyle name="จุลภาค 2 2" xfId="6" xr:uid="{F65AAD2D-F937-4F92-8E7F-2C2E5AD50DD2}"/>
    <cellStyle name="จุลภาค 2 3" xfId="10" xr:uid="{EED7D40A-A04F-49CE-9772-13A2910BFF18}"/>
    <cellStyle name="จุลภาค 3" xfId="3" xr:uid="{D2C8D95E-7668-4339-B0EA-F41449F9EC80}"/>
    <cellStyle name="จุลภาค 4" xfId="5" xr:uid="{ECEF6DE2-CD1F-4B51-BB47-5CF66C698AA2}"/>
    <cellStyle name="จุลภาค 5" xfId="7" xr:uid="{78BA3E69-7C7C-4AA0-B390-2527F0F1501D}"/>
    <cellStyle name="จุลภาค 6" xfId="1" xr:uid="{579CE3D3-1EF9-40EA-A906-7B2B2300804A}"/>
    <cellStyle name="ปกติ" xfId="0" builtinId="0"/>
    <cellStyle name="ปกติ 2" xfId="4" xr:uid="{6CF6660B-5A8E-4EB4-A72A-CEE98C79D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18</xdr:row>
      <xdr:rowOff>68603</xdr:rowOff>
    </xdr:from>
    <xdr:to>
      <xdr:col>28</xdr:col>
      <xdr:colOff>1089932</xdr:colOff>
      <xdr:row>18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6AFDCCE-21A1-47EC-9679-230389F3AED7}"/>
            </a:ext>
          </a:extLst>
        </xdr:cNvPr>
        <xdr:cNvSpPr txBox="1"/>
      </xdr:nvSpPr>
      <xdr:spPr>
        <a:xfrm>
          <a:off x="19809504" y="8001567"/>
          <a:ext cx="4494214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50</xdr:row>
      <xdr:rowOff>68036</xdr:rowOff>
    </xdr:from>
    <xdr:to>
      <xdr:col>34</xdr:col>
      <xdr:colOff>75689</xdr:colOff>
      <xdr:row>60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9C6EDF84-3F4F-4F14-B84D-585049152F3B}"/>
            </a:ext>
          </a:extLst>
        </xdr:cNvPr>
        <xdr:cNvSpPr txBox="1"/>
      </xdr:nvSpPr>
      <xdr:spPr>
        <a:xfrm>
          <a:off x="22263325" y="19771179"/>
          <a:ext cx="7094935" cy="219074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19</xdr:row>
      <xdr:rowOff>68603</xdr:rowOff>
    </xdr:from>
    <xdr:to>
      <xdr:col>28</xdr:col>
      <xdr:colOff>1089932</xdr:colOff>
      <xdr:row>19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4A311A5-F93B-47A5-875E-C5D39C845FE4}"/>
            </a:ext>
          </a:extLst>
        </xdr:cNvPr>
        <xdr:cNvSpPr txBox="1"/>
      </xdr:nvSpPr>
      <xdr:spPr>
        <a:xfrm>
          <a:off x="21313093" y="7926728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52</xdr:row>
      <xdr:rowOff>68036</xdr:rowOff>
    </xdr:from>
    <xdr:to>
      <xdr:col>34</xdr:col>
      <xdr:colOff>75689</xdr:colOff>
      <xdr:row>62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22D26B7-66DA-4DE3-A10D-DA7FA91AB9E1}"/>
            </a:ext>
          </a:extLst>
        </xdr:cNvPr>
        <xdr:cNvSpPr txBox="1"/>
      </xdr:nvSpPr>
      <xdr:spPr>
        <a:xfrm>
          <a:off x="23775079" y="19603811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20</xdr:row>
      <xdr:rowOff>68603</xdr:rowOff>
    </xdr:from>
    <xdr:to>
      <xdr:col>28</xdr:col>
      <xdr:colOff>1089932</xdr:colOff>
      <xdr:row>20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0B6810D-AB83-4E47-B142-FFD56EED305E}"/>
            </a:ext>
          </a:extLst>
        </xdr:cNvPr>
        <xdr:cNvSpPr txBox="1"/>
      </xdr:nvSpPr>
      <xdr:spPr>
        <a:xfrm>
          <a:off x="21313093" y="7926728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53</xdr:row>
      <xdr:rowOff>68036</xdr:rowOff>
    </xdr:from>
    <xdr:to>
      <xdr:col>34</xdr:col>
      <xdr:colOff>75689</xdr:colOff>
      <xdr:row>63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9199FC0-16C0-47AA-9DA8-58AE973B824A}"/>
            </a:ext>
          </a:extLst>
        </xdr:cNvPr>
        <xdr:cNvSpPr txBox="1"/>
      </xdr:nvSpPr>
      <xdr:spPr>
        <a:xfrm>
          <a:off x="23775079" y="19603811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23</xdr:row>
      <xdr:rowOff>68603</xdr:rowOff>
    </xdr:from>
    <xdr:to>
      <xdr:col>28</xdr:col>
      <xdr:colOff>1089932</xdr:colOff>
      <xdr:row>23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9EF8301-3368-4698-878D-07FE8DC870FD}"/>
            </a:ext>
          </a:extLst>
        </xdr:cNvPr>
        <xdr:cNvSpPr txBox="1"/>
      </xdr:nvSpPr>
      <xdr:spPr>
        <a:xfrm>
          <a:off x="21313093" y="8298203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56</xdr:row>
      <xdr:rowOff>68036</xdr:rowOff>
    </xdr:from>
    <xdr:to>
      <xdr:col>34</xdr:col>
      <xdr:colOff>75689</xdr:colOff>
      <xdr:row>66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29E49AD-FC11-4B43-9247-F177EFBC1DFD}"/>
            </a:ext>
          </a:extLst>
        </xdr:cNvPr>
        <xdr:cNvSpPr txBox="1"/>
      </xdr:nvSpPr>
      <xdr:spPr>
        <a:xfrm>
          <a:off x="23775079" y="19975286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23</xdr:row>
      <xdr:rowOff>68603</xdr:rowOff>
    </xdr:from>
    <xdr:to>
      <xdr:col>28</xdr:col>
      <xdr:colOff>1089932</xdr:colOff>
      <xdr:row>23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043A62D-F36D-4D85-820A-62E7F47ED17C}"/>
            </a:ext>
          </a:extLst>
        </xdr:cNvPr>
        <xdr:cNvSpPr txBox="1"/>
      </xdr:nvSpPr>
      <xdr:spPr>
        <a:xfrm>
          <a:off x="21313093" y="9174503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56</xdr:row>
      <xdr:rowOff>68036</xdr:rowOff>
    </xdr:from>
    <xdr:to>
      <xdr:col>34</xdr:col>
      <xdr:colOff>75689</xdr:colOff>
      <xdr:row>66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542ED38-A7D2-409B-9F2C-01A9C3A78596}"/>
            </a:ext>
          </a:extLst>
        </xdr:cNvPr>
        <xdr:cNvSpPr txBox="1"/>
      </xdr:nvSpPr>
      <xdr:spPr>
        <a:xfrm>
          <a:off x="23775079" y="20851586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23</xdr:row>
      <xdr:rowOff>68603</xdr:rowOff>
    </xdr:from>
    <xdr:to>
      <xdr:col>28</xdr:col>
      <xdr:colOff>1089932</xdr:colOff>
      <xdr:row>23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01B88E4-B8A1-4C41-9108-0CAEFEE40ACC}"/>
            </a:ext>
          </a:extLst>
        </xdr:cNvPr>
        <xdr:cNvSpPr txBox="1"/>
      </xdr:nvSpPr>
      <xdr:spPr>
        <a:xfrm>
          <a:off x="21313093" y="9174503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56</xdr:row>
      <xdr:rowOff>68036</xdr:rowOff>
    </xdr:from>
    <xdr:to>
      <xdr:col>34</xdr:col>
      <xdr:colOff>75689</xdr:colOff>
      <xdr:row>66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3B1DD6D-1F46-48B4-8FD2-102BFA753AF9}"/>
            </a:ext>
          </a:extLst>
        </xdr:cNvPr>
        <xdr:cNvSpPr txBox="1"/>
      </xdr:nvSpPr>
      <xdr:spPr>
        <a:xfrm>
          <a:off x="23775079" y="20851586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596218</xdr:colOff>
      <xdr:row>24</xdr:row>
      <xdr:rowOff>68603</xdr:rowOff>
    </xdr:from>
    <xdr:to>
      <xdr:col>28</xdr:col>
      <xdr:colOff>1089932</xdr:colOff>
      <xdr:row>24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ABA1AB0-151B-48F3-9DC9-D320678FBEB4}"/>
            </a:ext>
          </a:extLst>
        </xdr:cNvPr>
        <xdr:cNvSpPr txBox="1"/>
      </xdr:nvSpPr>
      <xdr:spPr>
        <a:xfrm>
          <a:off x="21313093" y="9174503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26</xdr:col>
      <xdr:colOff>600754</xdr:colOff>
      <xdr:row>57</xdr:row>
      <xdr:rowOff>68036</xdr:rowOff>
    </xdr:from>
    <xdr:to>
      <xdr:col>34</xdr:col>
      <xdr:colOff>75689</xdr:colOff>
      <xdr:row>67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BD39CB7-E024-4DB7-87F6-DF8FA14BAB6E}"/>
            </a:ext>
          </a:extLst>
        </xdr:cNvPr>
        <xdr:cNvSpPr txBox="1"/>
      </xdr:nvSpPr>
      <xdr:spPr>
        <a:xfrm>
          <a:off x="23775079" y="20851586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596218</xdr:colOff>
      <xdr:row>26</xdr:row>
      <xdr:rowOff>68603</xdr:rowOff>
    </xdr:from>
    <xdr:to>
      <xdr:col>27</xdr:col>
      <xdr:colOff>1089932</xdr:colOff>
      <xdr:row>26</xdr:row>
      <xdr:rowOff>2207079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D39E4FE-0876-4B3E-9040-A67520CD058D}"/>
            </a:ext>
          </a:extLst>
        </xdr:cNvPr>
        <xdr:cNvSpPr txBox="1"/>
      </xdr:nvSpPr>
      <xdr:spPr>
        <a:xfrm>
          <a:off x="21313093" y="9545978"/>
          <a:ext cx="4675189" cy="2138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(นายเพ่ง  บัวหอม)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ตำแหน่ง  ปลัดเทศบาล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เบอร์โทรศัพท์  0808319841</a:t>
          </a:r>
        </a:p>
        <a:p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วันที่ ๒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25</xdr:col>
      <xdr:colOff>600754</xdr:colOff>
      <xdr:row>60</xdr:row>
      <xdr:rowOff>68036</xdr:rowOff>
    </xdr:from>
    <xdr:to>
      <xdr:col>33</xdr:col>
      <xdr:colOff>75689</xdr:colOff>
      <xdr:row>70</xdr:row>
      <xdr:rowOff>-1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438B091-14A7-44E7-A8D5-7E0A2C6F4CAC}"/>
            </a:ext>
          </a:extLst>
        </xdr:cNvPr>
        <xdr:cNvSpPr txBox="1"/>
      </xdr:nvSpPr>
      <xdr:spPr>
        <a:xfrm>
          <a:off x="23775079" y="21223061"/>
          <a:ext cx="7047310" cy="217986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 .....................................................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(นายเพ่ง   บัวหอม)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 ปลัดเทศบาล                                                                                                 เบอร์โทรศัพท์   080-8319841</a:t>
          </a:r>
        </a:p>
        <a:p>
          <a:pPr algn="ctr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วันที่ 26 ก.พ. 256๘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AF4C-78C8-4812-B696-1A6692D59E53}">
  <sheetPr>
    <tabColor rgb="FF92D050"/>
  </sheetPr>
  <dimension ref="A1:AL52"/>
  <sheetViews>
    <sheetView tabSelected="1" topLeftCell="B1" zoomScale="70" zoomScaleNormal="70" zoomScaleSheetLayoutView="90" zoomScalePageLayoutView="40" workbookViewId="0">
      <selection activeCell="J12" sqref="J12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20" customFormat="1" ht="48" customHeight="1" x14ac:dyDescent="0.2">
      <c r="A14" s="10"/>
      <c r="B14" s="11"/>
      <c r="C14" s="12"/>
      <c r="D14" s="13"/>
      <c r="E14" s="14"/>
      <c r="F14" s="14"/>
      <c r="G14" s="14"/>
      <c r="H14" s="14"/>
      <c r="I14" s="14"/>
      <c r="J14" s="15"/>
      <c r="K14" s="16"/>
      <c r="L14" s="16"/>
      <c r="M14" s="16"/>
      <c r="N14" s="16"/>
      <c r="O14" s="16"/>
      <c r="P14" s="16"/>
      <c r="Q14" s="17"/>
      <c r="R14" s="16"/>
      <c r="S14" s="16"/>
      <c r="T14" s="18"/>
      <c r="U14" s="16"/>
      <c r="V14" s="16"/>
      <c r="W14" s="14"/>
      <c r="X14" s="16"/>
      <c r="Y14" s="14"/>
      <c r="Z14" s="16"/>
      <c r="AA14" s="19"/>
      <c r="AB14" s="16"/>
      <c r="AC14" s="16"/>
      <c r="AD14" s="19"/>
    </row>
    <row r="15" spans="1:30" ht="32.25" x14ac:dyDescent="0.7">
      <c r="A15" s="102" t="s">
        <v>65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1:30" ht="32.25" x14ac:dyDescent="0.7">
      <c r="A16" s="2" t="s">
        <v>68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8" ht="32.25" x14ac:dyDescent="0.7">
      <c r="A17" s="2" t="s">
        <v>66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8" ht="32.25" x14ac:dyDescent="0.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8" ht="180.75" customHeight="1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</row>
    <row r="28" spans="1:38" ht="23.25" x14ac:dyDescent="0.5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39" t="s">
        <v>64</v>
      </c>
      <c r="AH28" s="139"/>
      <c r="AI28" s="139"/>
    </row>
    <row r="29" spans="1:38" ht="30" x14ac:dyDescent="0.2">
      <c r="E29" s="140" t="s">
        <v>71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</row>
    <row r="30" spans="1:38" ht="30" x14ac:dyDescent="0.2">
      <c r="E30" s="140" t="s">
        <v>75</v>
      </c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</row>
    <row r="31" spans="1:38" ht="30" x14ac:dyDescent="0.2">
      <c r="E31" s="140" t="s">
        <v>80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</row>
    <row r="32" spans="1:38" ht="27" x14ac:dyDescent="0.2">
      <c r="A32" s="141" t="s">
        <v>23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</row>
    <row r="33" spans="1:36" ht="27" x14ac:dyDescent="0.2">
      <c r="A33" s="143" t="s">
        <v>21</v>
      </c>
      <c r="B33" s="146" t="s">
        <v>34</v>
      </c>
      <c r="C33" s="146" t="s">
        <v>19</v>
      </c>
      <c r="D33" s="143" t="s">
        <v>20</v>
      </c>
      <c r="E33" s="149" t="s">
        <v>30</v>
      </c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63"/>
      <c r="Q33" s="153" t="s">
        <v>31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5"/>
      <c r="AC33" s="159" t="s">
        <v>25</v>
      </c>
      <c r="AD33" s="160"/>
      <c r="AE33" s="161"/>
      <c r="AF33" s="165" t="s">
        <v>28</v>
      </c>
      <c r="AG33" s="166"/>
      <c r="AH33" s="166"/>
      <c r="AI33" s="167"/>
    </row>
    <row r="34" spans="1:36" ht="27" x14ac:dyDescent="0.2">
      <c r="A34" s="144"/>
      <c r="B34" s="147"/>
      <c r="C34" s="147"/>
      <c r="D34" s="144"/>
      <c r="E34" s="151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64"/>
      <c r="Q34" s="156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8"/>
      <c r="AC34" s="162"/>
      <c r="AD34" s="163"/>
      <c r="AE34" s="164"/>
      <c r="AF34" s="168"/>
      <c r="AG34" s="169"/>
      <c r="AH34" s="169"/>
      <c r="AI34" s="170"/>
    </row>
    <row r="35" spans="1:36" ht="40.5" customHeight="1" x14ac:dyDescent="0.2">
      <c r="A35" s="144"/>
      <c r="B35" s="147"/>
      <c r="C35" s="147"/>
      <c r="D35" s="144"/>
      <c r="E35" s="171" t="s">
        <v>45</v>
      </c>
      <c r="F35" s="171" t="s">
        <v>63</v>
      </c>
      <c r="G35" s="171" t="s">
        <v>47</v>
      </c>
      <c r="H35" s="171" t="s">
        <v>48</v>
      </c>
      <c r="I35" s="171" t="s">
        <v>49</v>
      </c>
      <c r="J35" s="171" t="s">
        <v>50</v>
      </c>
      <c r="K35" s="171" t="s">
        <v>51</v>
      </c>
      <c r="L35" s="171" t="s">
        <v>52</v>
      </c>
      <c r="M35" s="171" t="s">
        <v>44</v>
      </c>
      <c r="N35" s="171" t="s">
        <v>53</v>
      </c>
      <c r="O35" s="171" t="s">
        <v>54</v>
      </c>
      <c r="P35" s="171" t="s">
        <v>55</v>
      </c>
      <c r="Q35" s="173" t="s">
        <v>45</v>
      </c>
      <c r="R35" s="173" t="s">
        <v>46</v>
      </c>
      <c r="S35" s="173" t="s">
        <v>47</v>
      </c>
      <c r="T35" s="173" t="s">
        <v>48</v>
      </c>
      <c r="U35" s="173" t="s">
        <v>59</v>
      </c>
      <c r="V35" s="173" t="s">
        <v>50</v>
      </c>
      <c r="W35" s="173" t="s">
        <v>51</v>
      </c>
      <c r="X35" s="173" t="s">
        <v>52</v>
      </c>
      <c r="Y35" s="173" t="s">
        <v>44</v>
      </c>
      <c r="Z35" s="173" t="s">
        <v>53</v>
      </c>
      <c r="AA35" s="173" t="s">
        <v>90</v>
      </c>
      <c r="AB35" s="173" t="s">
        <v>89</v>
      </c>
      <c r="AC35" s="178" t="s">
        <v>86</v>
      </c>
      <c r="AD35" s="178" t="s">
        <v>87</v>
      </c>
      <c r="AE35" s="180" t="s">
        <v>88</v>
      </c>
      <c r="AF35" s="175" t="s">
        <v>79</v>
      </c>
      <c r="AG35" s="175" t="s">
        <v>26</v>
      </c>
      <c r="AH35" s="175" t="s">
        <v>27</v>
      </c>
      <c r="AI35" s="175" t="s">
        <v>29</v>
      </c>
    </row>
    <row r="36" spans="1:36" ht="29.25" customHeight="1" x14ac:dyDescent="0.2">
      <c r="A36" s="145"/>
      <c r="B36" s="148"/>
      <c r="C36" s="148"/>
      <c r="D36" s="145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9"/>
      <c r="AD36" s="179"/>
      <c r="AE36" s="180"/>
      <c r="AF36" s="175"/>
      <c r="AG36" s="175"/>
      <c r="AH36" s="175"/>
      <c r="AI36" s="175"/>
    </row>
    <row r="37" spans="1:36" ht="27" x14ac:dyDescent="0.2">
      <c r="A37" s="176" t="s">
        <v>61</v>
      </c>
      <c r="B37" s="177"/>
      <c r="C37" s="34">
        <v>243970</v>
      </c>
      <c r="D37" s="35" t="s">
        <v>62</v>
      </c>
      <c r="E37" s="36">
        <v>18</v>
      </c>
      <c r="F37" s="36">
        <f>E37*12</f>
        <v>216</v>
      </c>
      <c r="G37" s="36">
        <v>20</v>
      </c>
      <c r="H37" s="36">
        <f>G37*6</f>
        <v>120</v>
      </c>
      <c r="I37" s="36">
        <v>20</v>
      </c>
      <c r="J37" s="36">
        <f>I37*20</f>
        <v>400</v>
      </c>
      <c r="K37" s="36">
        <v>25</v>
      </c>
      <c r="L37" s="36">
        <f>K37*8</f>
        <v>200</v>
      </c>
      <c r="M37" s="36">
        <v>16</v>
      </c>
      <c r="N37" s="36">
        <f>M37*20</f>
        <v>320</v>
      </c>
      <c r="O37" s="37">
        <v>99</v>
      </c>
      <c r="P37" s="38">
        <f>F37+H37+J37+L37+N37</f>
        <v>1256</v>
      </c>
      <c r="Q37" s="39">
        <v>18</v>
      </c>
      <c r="R37" s="39">
        <f>Q37*13</f>
        <v>234</v>
      </c>
      <c r="S37" s="39">
        <v>20</v>
      </c>
      <c r="T37" s="39">
        <f>S37*8</f>
        <v>160</v>
      </c>
      <c r="U37" s="39">
        <v>20</v>
      </c>
      <c r="V37" s="39">
        <f>U37*22</f>
        <v>440</v>
      </c>
      <c r="W37" s="39">
        <v>25</v>
      </c>
      <c r="X37" s="39">
        <f>W37*10</f>
        <v>250</v>
      </c>
      <c r="Y37" s="39">
        <v>16</v>
      </c>
      <c r="Z37" s="39">
        <f>Y37*22</f>
        <v>352</v>
      </c>
      <c r="AA37" s="39">
        <v>99</v>
      </c>
      <c r="AB37" s="39">
        <f>R37+T37+V37+X37+Z37</f>
        <v>1436</v>
      </c>
      <c r="AC37" s="40">
        <f>SUM(P37)</f>
        <v>1256</v>
      </c>
      <c r="AD37" s="40">
        <f>SUM(AB37)</f>
        <v>1436</v>
      </c>
      <c r="AE37" s="41">
        <f>AD37-AC37</f>
        <v>180</v>
      </c>
      <c r="AF37" s="42">
        <v>180</v>
      </c>
      <c r="AG37" s="42"/>
      <c r="AH37" s="42"/>
      <c r="AI37" s="42"/>
    </row>
    <row r="38" spans="1:36" ht="27" x14ac:dyDescent="0.6">
      <c r="A38" s="43">
        <v>1</v>
      </c>
      <c r="B38" s="44" t="s">
        <v>77</v>
      </c>
      <c r="C38" s="45" t="s">
        <v>78</v>
      </c>
      <c r="D38" s="35" t="s">
        <v>62</v>
      </c>
      <c r="E38" s="46">
        <v>1766</v>
      </c>
      <c r="F38" s="47">
        <v>13.9</v>
      </c>
      <c r="G38" s="46">
        <v>2072</v>
      </c>
      <c r="H38" s="46">
        <v>1.2</v>
      </c>
      <c r="I38" s="46">
        <v>587</v>
      </c>
      <c r="J38" s="47">
        <v>23.7</v>
      </c>
      <c r="K38" s="46">
        <v>2131</v>
      </c>
      <c r="L38" s="46">
        <v>2.25</v>
      </c>
      <c r="M38" s="46">
        <v>285</v>
      </c>
      <c r="N38" s="46">
        <v>11.7</v>
      </c>
      <c r="O38" s="47">
        <f>SUM(E38+G38+I38+K38+M38)</f>
        <v>6841</v>
      </c>
      <c r="P38" s="56">
        <f>F38+H38+J38+L38+N38</f>
        <v>52.75</v>
      </c>
      <c r="Q38" s="48">
        <v>1766</v>
      </c>
      <c r="R38" s="48">
        <v>13.9</v>
      </c>
      <c r="S38" s="48">
        <v>2072</v>
      </c>
      <c r="T38" s="48">
        <v>1.2</v>
      </c>
      <c r="U38" s="48">
        <v>587</v>
      </c>
      <c r="V38" s="48">
        <v>23.7</v>
      </c>
      <c r="W38" s="48">
        <v>2131</v>
      </c>
      <c r="X38" s="48">
        <v>2.25</v>
      </c>
      <c r="Y38" s="48">
        <v>285</v>
      </c>
      <c r="Z38" s="48">
        <v>11.7</v>
      </c>
      <c r="AA38" s="59">
        <f>SUM(Q38+S38+U38+W38+Y38)</f>
        <v>6841</v>
      </c>
      <c r="AB38" s="57">
        <f>R38+T38+V38+X38+Z38</f>
        <v>52.75</v>
      </c>
      <c r="AC38" s="58">
        <f>SUM(P38)</f>
        <v>52.75</v>
      </c>
      <c r="AD38" s="58">
        <f>SUM(AB38)</f>
        <v>52.75</v>
      </c>
      <c r="AE38" s="68">
        <f t="shared" ref="AE38:AE39" si="0">AD38-AC38</f>
        <v>0</v>
      </c>
      <c r="AF38" s="49">
        <v>31513</v>
      </c>
      <c r="AG38" s="50"/>
      <c r="AH38" s="50"/>
      <c r="AI38" s="50"/>
    </row>
    <row r="39" spans="1:36" ht="27" x14ac:dyDescent="0.6">
      <c r="A39" s="43">
        <v>2</v>
      </c>
      <c r="B39" s="44" t="s">
        <v>77</v>
      </c>
      <c r="C39" s="45" t="s">
        <v>91</v>
      </c>
      <c r="D39" s="35" t="s">
        <v>62</v>
      </c>
      <c r="E39" s="46">
        <v>130</v>
      </c>
      <c r="F39" s="47">
        <v>9.67</v>
      </c>
      <c r="G39" s="46">
        <v>330</v>
      </c>
      <c r="H39" s="47">
        <v>1.2</v>
      </c>
      <c r="I39" s="46">
        <v>44</v>
      </c>
      <c r="J39" s="47">
        <v>36.24</v>
      </c>
      <c r="K39" s="46">
        <v>376</v>
      </c>
      <c r="L39" s="47">
        <v>2.65</v>
      </c>
      <c r="M39" s="46">
        <v>101</v>
      </c>
      <c r="N39" s="47">
        <v>11.5</v>
      </c>
      <c r="O39" s="47">
        <f>SUM(E39+G39+I39+K39+M39)</f>
        <v>981</v>
      </c>
      <c r="P39" s="56">
        <f>F39+H39+J39+L39+N39</f>
        <v>61.26</v>
      </c>
      <c r="Q39" s="66">
        <v>130</v>
      </c>
      <c r="R39" s="66">
        <v>9.67</v>
      </c>
      <c r="S39" s="66">
        <v>330</v>
      </c>
      <c r="T39" s="66">
        <v>1.2</v>
      </c>
      <c r="U39" s="66">
        <v>44</v>
      </c>
      <c r="V39" s="66">
        <v>36.24</v>
      </c>
      <c r="W39" s="66">
        <v>376</v>
      </c>
      <c r="X39" s="66">
        <v>2.65</v>
      </c>
      <c r="Y39" s="66">
        <v>101</v>
      </c>
      <c r="Z39" s="66">
        <v>11.5</v>
      </c>
      <c r="AA39" s="59">
        <f t="shared" ref="AA39" si="1">SUM(Q39+S39+U39+W39+Y39)</f>
        <v>981</v>
      </c>
      <c r="AB39" s="67">
        <f>R39+T39+V39+X39+Z39</f>
        <v>61.26</v>
      </c>
      <c r="AC39" s="58">
        <f>SUM(P39)</f>
        <v>61.26</v>
      </c>
      <c r="AD39" s="58">
        <f>SUM(AB39)</f>
        <v>61.26</v>
      </c>
      <c r="AE39" s="68">
        <f t="shared" si="0"/>
        <v>0</v>
      </c>
      <c r="AF39" s="60">
        <v>36472</v>
      </c>
      <c r="AG39" s="50"/>
      <c r="AH39" s="50"/>
      <c r="AI39" s="50"/>
    </row>
    <row r="40" spans="1:36" ht="27" x14ac:dyDescent="0.6">
      <c r="A40" s="43">
        <v>4</v>
      </c>
      <c r="B40" s="43"/>
      <c r="C40" s="51"/>
      <c r="D40" s="51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3"/>
      <c r="AD40" s="53"/>
      <c r="AE40" s="53"/>
      <c r="AF40" s="50"/>
      <c r="AG40" s="50"/>
      <c r="AH40" s="50"/>
      <c r="AI40" s="50"/>
    </row>
    <row r="41" spans="1:36" ht="27" x14ac:dyDescent="0.6">
      <c r="A41" s="43">
        <v>5</v>
      </c>
      <c r="B41" s="43"/>
      <c r="C41" s="51"/>
      <c r="D41" s="51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3"/>
      <c r="AD41" s="53"/>
      <c r="AE41" s="53"/>
      <c r="AF41" s="50"/>
      <c r="AG41" s="50"/>
      <c r="AH41" s="50"/>
      <c r="AI41" s="50"/>
    </row>
    <row r="42" spans="1:36" ht="27" x14ac:dyDescent="0.6">
      <c r="A42" s="43">
        <v>6</v>
      </c>
      <c r="B42" s="43"/>
      <c r="C42" s="51"/>
      <c r="D42" s="51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  <c r="AD42" s="53"/>
      <c r="AE42" s="53"/>
      <c r="AF42" s="50"/>
      <c r="AG42" s="50"/>
      <c r="AH42" s="50"/>
      <c r="AI42" s="50"/>
    </row>
    <row r="43" spans="1:36" ht="27" x14ac:dyDescent="0.6">
      <c r="A43" s="43">
        <v>7</v>
      </c>
      <c r="B43" s="43"/>
      <c r="C43" s="51"/>
      <c r="D43" s="51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3"/>
      <c r="AD43" s="53"/>
      <c r="AE43" s="53"/>
      <c r="AF43" s="50"/>
      <c r="AG43" s="50"/>
      <c r="AH43" s="50"/>
      <c r="AI43" s="50"/>
    </row>
    <row r="44" spans="1:36" ht="27" x14ac:dyDescent="0.6">
      <c r="A44" s="43">
        <v>8</v>
      </c>
      <c r="B44" s="43"/>
      <c r="C44" s="51"/>
      <c r="D44" s="51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3"/>
      <c r="AD44" s="53"/>
      <c r="AE44" s="53"/>
      <c r="AF44" s="50"/>
      <c r="AG44" s="50"/>
      <c r="AH44" s="50"/>
      <c r="AI44" s="50"/>
    </row>
    <row r="45" spans="1:36" ht="27" x14ac:dyDescent="0.6">
      <c r="A45" s="43">
        <v>9</v>
      </c>
      <c r="B45" s="43"/>
      <c r="C45" s="51"/>
      <c r="D45" s="51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3"/>
      <c r="AD45" s="53"/>
      <c r="AE45" s="53"/>
      <c r="AF45" s="50"/>
      <c r="AG45" s="50"/>
      <c r="AH45" s="50"/>
      <c r="AI45" s="50"/>
    </row>
    <row r="46" spans="1:36" ht="27" x14ac:dyDescent="0.6">
      <c r="A46" s="43" t="s">
        <v>9</v>
      </c>
      <c r="B46" s="43"/>
      <c r="C46" s="51"/>
      <c r="D46" s="51"/>
      <c r="E46" s="54" t="s">
        <v>22</v>
      </c>
      <c r="F46" s="55" t="s">
        <v>18</v>
      </c>
      <c r="G46" s="54" t="s">
        <v>22</v>
      </c>
      <c r="H46" s="55" t="s">
        <v>18</v>
      </c>
      <c r="I46" s="54" t="s">
        <v>22</v>
      </c>
      <c r="J46" s="55" t="s">
        <v>18</v>
      </c>
      <c r="K46" s="54" t="s">
        <v>22</v>
      </c>
      <c r="L46" s="55" t="s">
        <v>18</v>
      </c>
      <c r="M46" s="54" t="s">
        <v>22</v>
      </c>
      <c r="N46" s="55" t="s">
        <v>18</v>
      </c>
      <c r="O46" s="54" t="s">
        <v>22</v>
      </c>
      <c r="P46" s="55" t="s">
        <v>18</v>
      </c>
      <c r="Q46" s="54" t="s">
        <v>22</v>
      </c>
      <c r="R46" s="55" t="s">
        <v>18</v>
      </c>
      <c r="S46" s="54" t="s">
        <v>22</v>
      </c>
      <c r="T46" s="55" t="s">
        <v>18</v>
      </c>
      <c r="U46" s="55"/>
      <c r="V46" s="54" t="s">
        <v>22</v>
      </c>
      <c r="W46" s="55" t="s">
        <v>18</v>
      </c>
      <c r="X46" s="54" t="s">
        <v>22</v>
      </c>
      <c r="Y46" s="55" t="s">
        <v>18</v>
      </c>
      <c r="Z46" s="55" t="s">
        <v>18</v>
      </c>
      <c r="AA46" s="54" t="s">
        <v>22</v>
      </c>
      <c r="AB46" s="55" t="s">
        <v>18</v>
      </c>
      <c r="AC46" s="55" t="s">
        <v>18</v>
      </c>
      <c r="AD46" s="55" t="s">
        <v>18</v>
      </c>
      <c r="AE46" s="55" t="s">
        <v>18</v>
      </c>
      <c r="AF46" s="55" t="s">
        <v>18</v>
      </c>
      <c r="AG46" s="55" t="s">
        <v>18</v>
      </c>
      <c r="AH46" s="55" t="s">
        <v>18</v>
      </c>
      <c r="AI46" s="55" t="s">
        <v>18</v>
      </c>
    </row>
    <row r="48" spans="1:36" ht="32.25" x14ac:dyDescent="0.7">
      <c r="A48" s="102" t="s">
        <v>17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</row>
    <row r="49" spans="1:36" ht="32.25" x14ac:dyDescent="0.7">
      <c r="A49" s="2" t="s">
        <v>68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32.25" x14ac:dyDescent="0.7">
      <c r="A50" s="2" t="s">
        <v>67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32.25" x14ac:dyDescent="0.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32.25" x14ac:dyDescent="0.4">
      <c r="A52" s="101" t="s">
        <v>60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3"/>
      <c r="AF52" s="3"/>
      <c r="AG52" s="3"/>
      <c r="AH52" s="3"/>
      <c r="AI52" s="3"/>
      <c r="AJ52" s="3"/>
    </row>
  </sheetData>
  <mergeCells count="86">
    <mergeCell ref="A52:AD52"/>
    <mergeCell ref="AG35:AG36"/>
    <mergeCell ref="AH35:AH36"/>
    <mergeCell ref="AI35:AI36"/>
    <mergeCell ref="A37:B37"/>
    <mergeCell ref="A48:AJ48"/>
    <mergeCell ref="AB35:AB36"/>
    <mergeCell ref="AC35:AC36"/>
    <mergeCell ref="AD35:AD36"/>
    <mergeCell ref="AE35:AE36"/>
    <mergeCell ref="AF35:AF36"/>
    <mergeCell ref="W35:W36"/>
    <mergeCell ref="X35:X36"/>
    <mergeCell ref="Y35:Y36"/>
    <mergeCell ref="Z35:Z36"/>
    <mergeCell ref="AA35:AA36"/>
    <mergeCell ref="R35:R36"/>
    <mergeCell ref="S35:S36"/>
    <mergeCell ref="T35:T36"/>
    <mergeCell ref="U35:U36"/>
    <mergeCell ref="V35:V36"/>
    <mergeCell ref="Q33:AB34"/>
    <mergeCell ref="AC33:AE34"/>
    <mergeCell ref="AF33:AI34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A33:A36"/>
    <mergeCell ref="B33:B36"/>
    <mergeCell ref="C33:C36"/>
    <mergeCell ref="D33:D36"/>
    <mergeCell ref="E33:O34"/>
    <mergeCell ref="AG28:AI28"/>
    <mergeCell ref="E29:AL29"/>
    <mergeCell ref="E30:AL30"/>
    <mergeCell ref="E31:AL31"/>
    <mergeCell ref="A32:AI32"/>
    <mergeCell ref="O10:O11"/>
    <mergeCell ref="H8:H11"/>
    <mergeCell ref="I8:I11"/>
    <mergeCell ref="K10:K11"/>
    <mergeCell ref="L10:L11"/>
    <mergeCell ref="M10:M11"/>
    <mergeCell ref="N10:N11"/>
    <mergeCell ref="A8:A11"/>
    <mergeCell ref="P10:P11"/>
    <mergeCell ref="AC1:AD1"/>
    <mergeCell ref="A2:AD2"/>
    <mergeCell ref="A3:AD3"/>
    <mergeCell ref="A4:AD4"/>
    <mergeCell ref="A6:AD6"/>
    <mergeCell ref="Q10:Q11"/>
    <mergeCell ref="K8:Q9"/>
    <mergeCell ref="B8:B11"/>
    <mergeCell ref="C8:C11"/>
    <mergeCell ref="A7:AD7"/>
    <mergeCell ref="D8:E9"/>
    <mergeCell ref="F8:G9"/>
    <mergeCell ref="F10:F11"/>
    <mergeCell ref="G10:G11"/>
    <mergeCell ref="A19:AD19"/>
    <mergeCell ref="A15:AD15"/>
    <mergeCell ref="AD8:AD11"/>
    <mergeCell ref="U9:V9"/>
    <mergeCell ref="W9:X9"/>
    <mergeCell ref="Y9:Z9"/>
    <mergeCell ref="AA9:AB9"/>
    <mergeCell ref="R10:R11"/>
    <mergeCell ref="R8:T9"/>
    <mergeCell ref="U8:AB8"/>
    <mergeCell ref="AC8:AC11"/>
    <mergeCell ref="S10:S11"/>
    <mergeCell ref="J8:J11"/>
    <mergeCell ref="D10:D11"/>
    <mergeCell ref="E10:E11"/>
    <mergeCell ref="T10:T11"/>
  </mergeCells>
  <pageMargins left="0.25" right="0" top="0.75" bottom="1.23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CC00-110A-4EFE-9313-17F51CE3AE35}">
  <sheetPr>
    <tabColor rgb="FF92D050"/>
  </sheetPr>
  <dimension ref="A1:AL54"/>
  <sheetViews>
    <sheetView topLeftCell="A17" zoomScale="70" zoomScaleNormal="70" zoomScaleSheetLayoutView="90" zoomScalePageLayoutView="40" workbookViewId="0">
      <selection activeCell="J12" sqref="J12:J14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35" t="s">
        <v>62</v>
      </c>
      <c r="K14" s="25"/>
      <c r="L14" s="25"/>
      <c r="M14" s="25"/>
      <c r="N14" s="25"/>
      <c r="O14" s="25"/>
      <c r="P14" s="25">
        <v>0</v>
      </c>
      <c r="Q14" s="9">
        <f>K14+L14+M14+N14+O14+P14</f>
        <v>0</v>
      </c>
      <c r="R14" s="26">
        <v>36472</v>
      </c>
      <c r="S14" s="26">
        <v>4470</v>
      </c>
      <c r="T14" s="8">
        <f>SUM(R14+S14)</f>
        <v>40942</v>
      </c>
      <c r="U14" s="27">
        <v>0</v>
      </c>
      <c r="V14" s="27">
        <v>0</v>
      </c>
      <c r="W14" s="28">
        <v>0</v>
      </c>
      <c r="X14" s="29">
        <v>0</v>
      </c>
      <c r="Y14" s="30">
        <v>0</v>
      </c>
      <c r="Z14" s="27">
        <v>0</v>
      </c>
      <c r="AA14" s="31">
        <v>1</v>
      </c>
      <c r="AB14" s="29">
        <v>200</v>
      </c>
      <c r="AC14" s="25">
        <f>SUM(T14)-(V14+X14+Z14+AB14)</f>
        <v>40742</v>
      </c>
      <c r="AD14" s="32">
        <v>11</v>
      </c>
    </row>
    <row r="15" spans="1:30" s="20" customFormat="1" ht="48" customHeight="1" x14ac:dyDescent="0.2">
      <c r="A15" s="10"/>
      <c r="B15" s="11"/>
      <c r="C15" s="12"/>
      <c r="D15" s="13"/>
      <c r="E15" s="14"/>
      <c r="F15" s="14"/>
      <c r="G15" s="14"/>
      <c r="H15" s="14"/>
      <c r="I15" s="14"/>
      <c r="J15" s="15"/>
      <c r="K15" s="16"/>
      <c r="L15" s="16"/>
      <c r="M15" s="16"/>
      <c r="N15" s="16"/>
      <c r="O15" s="16"/>
      <c r="P15" s="16"/>
      <c r="Q15" s="17"/>
      <c r="R15" s="16"/>
      <c r="S15" s="16"/>
      <c r="T15" s="18"/>
      <c r="U15" s="16"/>
      <c r="V15" s="16"/>
      <c r="W15" s="14"/>
      <c r="X15" s="16"/>
      <c r="Y15" s="14"/>
      <c r="Z15" s="16"/>
      <c r="AA15" s="19"/>
      <c r="AB15" s="16"/>
      <c r="AC15" s="16"/>
      <c r="AD15" s="19"/>
    </row>
    <row r="16" spans="1:30" ht="32.25" x14ac:dyDescent="0.7">
      <c r="A16" s="102" t="s">
        <v>65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</row>
    <row r="17" spans="1:38" ht="32.25" x14ac:dyDescent="0.7">
      <c r="A17" s="2" t="s">
        <v>68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8" ht="32.25" x14ac:dyDescent="0.7">
      <c r="A18" s="2" t="s">
        <v>66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8" ht="32.25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8" ht="180.75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</row>
    <row r="29" spans="1:38" ht="23.25" x14ac:dyDescent="0.5"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39" t="s">
        <v>64</v>
      </c>
      <c r="AH29" s="139"/>
      <c r="AI29" s="139"/>
    </row>
    <row r="30" spans="1:38" ht="30" x14ac:dyDescent="0.2">
      <c r="E30" s="140" t="s">
        <v>71</v>
      </c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</row>
    <row r="31" spans="1:38" ht="30" x14ac:dyDescent="0.2">
      <c r="E31" s="140" t="s">
        <v>75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</row>
    <row r="32" spans="1:38" ht="30" x14ac:dyDescent="0.2">
      <c r="E32" s="140" t="s">
        <v>80</v>
      </c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</row>
    <row r="33" spans="1:35" ht="27" x14ac:dyDescent="0.2">
      <c r="A33" s="141" t="s">
        <v>23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</row>
    <row r="34" spans="1:35" ht="27" x14ac:dyDescent="0.2">
      <c r="A34" s="143" t="s">
        <v>21</v>
      </c>
      <c r="B34" s="146" t="s">
        <v>34</v>
      </c>
      <c r="C34" s="146" t="s">
        <v>19</v>
      </c>
      <c r="D34" s="143" t="s">
        <v>20</v>
      </c>
      <c r="E34" s="149" t="s">
        <v>30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63"/>
      <c r="Q34" s="153" t="s">
        <v>31</v>
      </c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5"/>
      <c r="AC34" s="159" t="s">
        <v>25</v>
      </c>
      <c r="AD34" s="160"/>
      <c r="AE34" s="161"/>
      <c r="AF34" s="165" t="s">
        <v>28</v>
      </c>
      <c r="AG34" s="166"/>
      <c r="AH34" s="166"/>
      <c r="AI34" s="167"/>
    </row>
    <row r="35" spans="1:35" ht="27" x14ac:dyDescent="0.2">
      <c r="A35" s="144"/>
      <c r="B35" s="147"/>
      <c r="C35" s="147"/>
      <c r="D35" s="144"/>
      <c r="E35" s="151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64"/>
      <c r="Q35" s="156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8"/>
      <c r="AC35" s="162"/>
      <c r="AD35" s="163"/>
      <c r="AE35" s="164"/>
      <c r="AF35" s="168"/>
      <c r="AG35" s="169"/>
      <c r="AH35" s="169"/>
      <c r="AI35" s="170"/>
    </row>
    <row r="36" spans="1:35" ht="40.5" customHeight="1" x14ac:dyDescent="0.2">
      <c r="A36" s="144"/>
      <c r="B36" s="147"/>
      <c r="C36" s="147"/>
      <c r="D36" s="144"/>
      <c r="E36" s="171" t="s">
        <v>45</v>
      </c>
      <c r="F36" s="171" t="s">
        <v>63</v>
      </c>
      <c r="G36" s="171" t="s">
        <v>47</v>
      </c>
      <c r="H36" s="171" t="s">
        <v>48</v>
      </c>
      <c r="I36" s="171" t="s">
        <v>49</v>
      </c>
      <c r="J36" s="171" t="s">
        <v>50</v>
      </c>
      <c r="K36" s="171" t="s">
        <v>51</v>
      </c>
      <c r="L36" s="171" t="s">
        <v>52</v>
      </c>
      <c r="M36" s="171" t="s">
        <v>44</v>
      </c>
      <c r="N36" s="171" t="s">
        <v>53</v>
      </c>
      <c r="O36" s="171" t="s">
        <v>54</v>
      </c>
      <c r="P36" s="171" t="s">
        <v>55</v>
      </c>
      <c r="Q36" s="173" t="s">
        <v>45</v>
      </c>
      <c r="R36" s="173" t="s">
        <v>46</v>
      </c>
      <c r="S36" s="173" t="s">
        <v>47</v>
      </c>
      <c r="T36" s="173" t="s">
        <v>48</v>
      </c>
      <c r="U36" s="173" t="s">
        <v>59</v>
      </c>
      <c r="V36" s="173" t="s">
        <v>50</v>
      </c>
      <c r="W36" s="173" t="s">
        <v>51</v>
      </c>
      <c r="X36" s="173" t="s">
        <v>52</v>
      </c>
      <c r="Y36" s="173" t="s">
        <v>44</v>
      </c>
      <c r="Z36" s="173" t="s">
        <v>53</v>
      </c>
      <c r="AA36" s="173" t="s">
        <v>90</v>
      </c>
      <c r="AB36" s="173" t="s">
        <v>89</v>
      </c>
      <c r="AC36" s="178" t="s">
        <v>86</v>
      </c>
      <c r="AD36" s="178" t="s">
        <v>87</v>
      </c>
      <c r="AE36" s="180" t="s">
        <v>88</v>
      </c>
      <c r="AF36" s="175" t="s">
        <v>79</v>
      </c>
      <c r="AG36" s="175" t="s">
        <v>26</v>
      </c>
      <c r="AH36" s="175" t="s">
        <v>27</v>
      </c>
      <c r="AI36" s="175" t="s">
        <v>29</v>
      </c>
    </row>
    <row r="37" spans="1:35" ht="29.25" customHeight="1" x14ac:dyDescent="0.2">
      <c r="A37" s="145"/>
      <c r="B37" s="148"/>
      <c r="C37" s="148"/>
      <c r="D37" s="145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9"/>
      <c r="AD37" s="179"/>
      <c r="AE37" s="180"/>
      <c r="AF37" s="175"/>
      <c r="AG37" s="175"/>
      <c r="AH37" s="175"/>
      <c r="AI37" s="175"/>
    </row>
    <row r="38" spans="1:35" ht="27" x14ac:dyDescent="0.2">
      <c r="A38" s="176" t="s">
        <v>61</v>
      </c>
      <c r="B38" s="177"/>
      <c r="C38" s="34">
        <v>243970</v>
      </c>
      <c r="D38" s="35" t="s">
        <v>62</v>
      </c>
      <c r="E38" s="36">
        <v>18</v>
      </c>
      <c r="F38" s="36">
        <f>E38*12</f>
        <v>216</v>
      </c>
      <c r="G38" s="36">
        <v>20</v>
      </c>
      <c r="H38" s="36">
        <f>G38*6</f>
        <v>120</v>
      </c>
      <c r="I38" s="36">
        <v>20</v>
      </c>
      <c r="J38" s="36">
        <f>I38*20</f>
        <v>400</v>
      </c>
      <c r="K38" s="36">
        <v>25</v>
      </c>
      <c r="L38" s="36">
        <f>K38*8</f>
        <v>200</v>
      </c>
      <c r="M38" s="36">
        <v>16</v>
      </c>
      <c r="N38" s="36">
        <f>M38*20</f>
        <v>320</v>
      </c>
      <c r="O38" s="37">
        <v>99</v>
      </c>
      <c r="P38" s="38">
        <f>F38+H38+J38+L38+N38</f>
        <v>1256</v>
      </c>
      <c r="Q38" s="39">
        <v>18</v>
      </c>
      <c r="R38" s="39">
        <f>Q38*13</f>
        <v>234</v>
      </c>
      <c r="S38" s="39">
        <v>20</v>
      </c>
      <c r="T38" s="39">
        <f>S38*8</f>
        <v>160</v>
      </c>
      <c r="U38" s="39">
        <v>20</v>
      </c>
      <c r="V38" s="39">
        <f>U38*22</f>
        <v>440</v>
      </c>
      <c r="W38" s="39">
        <v>25</v>
      </c>
      <c r="X38" s="39">
        <f>W38*10</f>
        <v>250</v>
      </c>
      <c r="Y38" s="39">
        <v>16</v>
      </c>
      <c r="Z38" s="39">
        <f>Y38*22</f>
        <v>352</v>
      </c>
      <c r="AA38" s="39">
        <v>99</v>
      </c>
      <c r="AB38" s="39">
        <f>R38+T38+V38+X38+Z38</f>
        <v>1436</v>
      </c>
      <c r="AC38" s="40">
        <f>SUM(P38)</f>
        <v>1256</v>
      </c>
      <c r="AD38" s="40">
        <f>SUM(AB38)</f>
        <v>1436</v>
      </c>
      <c r="AE38" s="41">
        <f>AD38-AC38</f>
        <v>180</v>
      </c>
      <c r="AF38" s="42">
        <v>180</v>
      </c>
      <c r="AG38" s="42"/>
      <c r="AH38" s="42"/>
      <c r="AI38" s="42"/>
    </row>
    <row r="39" spans="1:35" ht="27" x14ac:dyDescent="0.6">
      <c r="A39" s="43">
        <v>1</v>
      </c>
      <c r="B39" s="44" t="s">
        <v>77</v>
      </c>
      <c r="C39" s="45" t="s">
        <v>78</v>
      </c>
      <c r="D39" s="35" t="s">
        <v>62</v>
      </c>
      <c r="E39" s="46">
        <v>1766</v>
      </c>
      <c r="F39" s="47">
        <v>13.9</v>
      </c>
      <c r="G39" s="46">
        <v>2072</v>
      </c>
      <c r="H39" s="46">
        <v>1.2</v>
      </c>
      <c r="I39" s="46">
        <v>587</v>
      </c>
      <c r="J39" s="47">
        <v>23.7</v>
      </c>
      <c r="K39" s="46">
        <v>2131</v>
      </c>
      <c r="L39" s="46">
        <v>2.25</v>
      </c>
      <c r="M39" s="46">
        <v>285</v>
      </c>
      <c r="N39" s="46">
        <v>11.7</v>
      </c>
      <c r="O39" s="47">
        <f>SUM(E39+G39+I39+K39+M39)</f>
        <v>6841</v>
      </c>
      <c r="P39" s="56">
        <f>F39+H39+J39+L39+N39</f>
        <v>52.75</v>
      </c>
      <c r="Q39" s="48">
        <v>1766</v>
      </c>
      <c r="R39" s="48">
        <v>13.9</v>
      </c>
      <c r="S39" s="48">
        <v>2072</v>
      </c>
      <c r="T39" s="48">
        <v>1.2</v>
      </c>
      <c r="U39" s="48">
        <v>587</v>
      </c>
      <c r="V39" s="48">
        <v>23.7</v>
      </c>
      <c r="W39" s="48">
        <v>2131</v>
      </c>
      <c r="X39" s="48">
        <v>2.25</v>
      </c>
      <c r="Y39" s="48">
        <v>285</v>
      </c>
      <c r="Z39" s="48">
        <v>11.7</v>
      </c>
      <c r="AA39" s="59">
        <f>SUM(Q39+S39+U39+W39+Y39)</f>
        <v>6841</v>
      </c>
      <c r="AB39" s="57">
        <f>R39+T39+V39+X39+Z39</f>
        <v>52.75</v>
      </c>
      <c r="AC39" s="58">
        <f>SUM(P39)</f>
        <v>52.75</v>
      </c>
      <c r="AD39" s="58">
        <f>SUM(AB39)</f>
        <v>52.75</v>
      </c>
      <c r="AE39" s="68">
        <f t="shared" ref="AE39:AE40" si="0">AD39-AC39</f>
        <v>0</v>
      </c>
      <c r="AF39" s="49">
        <v>31513</v>
      </c>
      <c r="AG39" s="50"/>
      <c r="AH39" s="50"/>
      <c r="AI39" s="50"/>
    </row>
    <row r="40" spans="1:35" ht="27" x14ac:dyDescent="0.6">
      <c r="A40" s="43">
        <v>2</v>
      </c>
      <c r="B40" s="44" t="s">
        <v>77</v>
      </c>
      <c r="C40" s="45" t="s">
        <v>91</v>
      </c>
      <c r="D40" s="35" t="s">
        <v>62</v>
      </c>
      <c r="E40" s="46">
        <v>130</v>
      </c>
      <c r="F40" s="47">
        <v>9.67</v>
      </c>
      <c r="G40" s="46">
        <v>330</v>
      </c>
      <c r="H40" s="47">
        <v>1.2</v>
      </c>
      <c r="I40" s="46">
        <v>44</v>
      </c>
      <c r="J40" s="47">
        <v>36.24</v>
      </c>
      <c r="K40" s="46">
        <v>376</v>
      </c>
      <c r="L40" s="47">
        <v>2.65</v>
      </c>
      <c r="M40" s="46">
        <v>101</v>
      </c>
      <c r="N40" s="47">
        <v>11.5</v>
      </c>
      <c r="O40" s="47">
        <f>SUM(E40+G40+I40+K40+M40)</f>
        <v>981</v>
      </c>
      <c r="P40" s="56">
        <f>F40+H40+J40+L40+N40</f>
        <v>61.26</v>
      </c>
      <c r="Q40" s="66">
        <v>130</v>
      </c>
      <c r="R40" s="66">
        <v>9.67</v>
      </c>
      <c r="S40" s="66">
        <v>330</v>
      </c>
      <c r="T40" s="66">
        <v>1.2</v>
      </c>
      <c r="U40" s="66">
        <v>44</v>
      </c>
      <c r="V40" s="66">
        <v>36.24</v>
      </c>
      <c r="W40" s="66">
        <v>376</v>
      </c>
      <c r="X40" s="66">
        <v>2.65</v>
      </c>
      <c r="Y40" s="66">
        <v>101</v>
      </c>
      <c r="Z40" s="66">
        <v>11.5</v>
      </c>
      <c r="AA40" s="59">
        <f t="shared" ref="AA40:AA41" si="1">SUM(Q40+S40+U40+W40+Y40)</f>
        <v>981</v>
      </c>
      <c r="AB40" s="67">
        <f>R40+T40+V40+X40+Z40</f>
        <v>61.26</v>
      </c>
      <c r="AC40" s="58">
        <f>SUM(P40)</f>
        <v>61.26</v>
      </c>
      <c r="AD40" s="58">
        <f>SUM(AB40)</f>
        <v>61.26</v>
      </c>
      <c r="AE40" s="68">
        <f t="shared" si="0"/>
        <v>0</v>
      </c>
      <c r="AF40" s="60">
        <v>36472</v>
      </c>
      <c r="AG40" s="50"/>
      <c r="AH40" s="50"/>
      <c r="AI40" s="50"/>
    </row>
    <row r="41" spans="1:35" ht="27" x14ac:dyDescent="0.6">
      <c r="A41" s="43">
        <v>3</v>
      </c>
      <c r="B41" s="44" t="s">
        <v>77</v>
      </c>
      <c r="C41" s="45" t="s">
        <v>92</v>
      </c>
      <c r="D41" s="35" t="s">
        <v>62</v>
      </c>
      <c r="E41" s="65">
        <v>42.75</v>
      </c>
      <c r="F41" s="65">
        <v>7.25</v>
      </c>
      <c r="G41" s="65">
        <v>262</v>
      </c>
      <c r="H41" s="65">
        <v>1</v>
      </c>
      <c r="I41" s="65">
        <v>8.17</v>
      </c>
      <c r="J41" s="65">
        <v>16.670000000000002</v>
      </c>
      <c r="K41" s="65">
        <v>129.25</v>
      </c>
      <c r="L41" s="65">
        <v>2.25</v>
      </c>
      <c r="M41" s="65">
        <v>59.5</v>
      </c>
      <c r="N41" s="65">
        <v>11</v>
      </c>
      <c r="O41" s="47">
        <f>SUM(E41+G41+I41+K41+M41)</f>
        <v>501.67</v>
      </c>
      <c r="P41" s="56">
        <f>F41+H41+J41+L41+N41</f>
        <v>38.17</v>
      </c>
      <c r="Q41" s="66">
        <v>42.75</v>
      </c>
      <c r="R41" s="66">
        <v>8</v>
      </c>
      <c r="S41" s="66">
        <v>262</v>
      </c>
      <c r="T41" s="66">
        <v>1.2</v>
      </c>
      <c r="U41" s="66">
        <v>8.17</v>
      </c>
      <c r="V41" s="66">
        <v>18.84</v>
      </c>
      <c r="W41" s="66">
        <v>129.25</v>
      </c>
      <c r="X41" s="66">
        <v>2.6</v>
      </c>
      <c r="Y41" s="66">
        <v>59.5</v>
      </c>
      <c r="Z41" s="66">
        <v>11.5</v>
      </c>
      <c r="AA41" s="59">
        <f t="shared" si="1"/>
        <v>501.67</v>
      </c>
      <c r="AB41" s="67">
        <f>R41+T41+V41+X41+Z41</f>
        <v>42.14</v>
      </c>
      <c r="AC41" s="58">
        <f>SUM(P41)</f>
        <v>38.17</v>
      </c>
      <c r="AD41" s="58">
        <f>SUM(AB41)</f>
        <v>42.14</v>
      </c>
      <c r="AE41" s="68">
        <f>AD41-AC41</f>
        <v>3.9699999999999989</v>
      </c>
      <c r="AF41" s="60">
        <v>40942</v>
      </c>
      <c r="AG41" s="50"/>
      <c r="AH41" s="50"/>
      <c r="AI41" s="50"/>
    </row>
    <row r="42" spans="1:35" ht="27" x14ac:dyDescent="0.6">
      <c r="A42" s="43">
        <v>4</v>
      </c>
      <c r="B42" s="43"/>
      <c r="C42" s="51"/>
      <c r="D42" s="51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  <c r="AD42" s="53"/>
      <c r="AE42" s="53"/>
      <c r="AF42" s="50"/>
      <c r="AG42" s="50"/>
      <c r="AH42" s="50"/>
      <c r="AI42" s="50"/>
    </row>
    <row r="43" spans="1:35" ht="27" x14ac:dyDescent="0.6">
      <c r="A43" s="43">
        <v>5</v>
      </c>
      <c r="B43" s="43"/>
      <c r="C43" s="51"/>
      <c r="D43" s="51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3"/>
      <c r="AD43" s="53"/>
      <c r="AE43" s="53"/>
      <c r="AF43" s="50"/>
      <c r="AG43" s="50"/>
      <c r="AH43" s="50"/>
      <c r="AI43" s="50"/>
    </row>
    <row r="44" spans="1:35" ht="27" x14ac:dyDescent="0.6">
      <c r="A44" s="43">
        <v>6</v>
      </c>
      <c r="B44" s="43"/>
      <c r="C44" s="51"/>
      <c r="D44" s="51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3"/>
      <c r="AD44" s="53"/>
      <c r="AE44" s="53"/>
      <c r="AF44" s="50"/>
      <c r="AG44" s="50"/>
      <c r="AH44" s="50"/>
      <c r="AI44" s="50"/>
    </row>
    <row r="45" spans="1:35" ht="27" x14ac:dyDescent="0.6">
      <c r="A45" s="43">
        <v>7</v>
      </c>
      <c r="B45" s="43"/>
      <c r="C45" s="51"/>
      <c r="D45" s="51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3"/>
      <c r="AD45" s="53"/>
      <c r="AE45" s="53"/>
      <c r="AF45" s="50"/>
      <c r="AG45" s="50"/>
      <c r="AH45" s="50"/>
      <c r="AI45" s="50"/>
    </row>
    <row r="46" spans="1:35" ht="27" x14ac:dyDescent="0.6">
      <c r="A46" s="43">
        <v>8</v>
      </c>
      <c r="B46" s="43"/>
      <c r="C46" s="51"/>
      <c r="D46" s="51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3"/>
      <c r="AD46" s="53"/>
      <c r="AE46" s="53"/>
      <c r="AF46" s="50"/>
      <c r="AG46" s="50"/>
      <c r="AH46" s="50"/>
      <c r="AI46" s="50"/>
    </row>
    <row r="47" spans="1:35" ht="27" x14ac:dyDescent="0.6">
      <c r="A47" s="43">
        <v>9</v>
      </c>
      <c r="B47" s="43"/>
      <c r="C47" s="51"/>
      <c r="D47" s="51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3"/>
      <c r="AE47" s="53"/>
      <c r="AF47" s="50"/>
      <c r="AG47" s="50"/>
      <c r="AH47" s="50"/>
      <c r="AI47" s="50"/>
    </row>
    <row r="48" spans="1:35" ht="27" x14ac:dyDescent="0.6">
      <c r="A48" s="43" t="s">
        <v>9</v>
      </c>
      <c r="B48" s="43"/>
      <c r="C48" s="51"/>
      <c r="D48" s="51"/>
      <c r="E48" s="54" t="s">
        <v>22</v>
      </c>
      <c r="F48" s="55" t="s">
        <v>18</v>
      </c>
      <c r="G48" s="54" t="s">
        <v>22</v>
      </c>
      <c r="H48" s="55" t="s">
        <v>18</v>
      </c>
      <c r="I48" s="54" t="s">
        <v>22</v>
      </c>
      <c r="J48" s="55" t="s">
        <v>18</v>
      </c>
      <c r="K48" s="54" t="s">
        <v>22</v>
      </c>
      <c r="L48" s="55" t="s">
        <v>18</v>
      </c>
      <c r="M48" s="54" t="s">
        <v>22</v>
      </c>
      <c r="N48" s="55" t="s">
        <v>18</v>
      </c>
      <c r="O48" s="54" t="s">
        <v>22</v>
      </c>
      <c r="P48" s="55" t="s">
        <v>18</v>
      </c>
      <c r="Q48" s="54" t="s">
        <v>22</v>
      </c>
      <c r="R48" s="55" t="s">
        <v>18</v>
      </c>
      <c r="S48" s="54" t="s">
        <v>22</v>
      </c>
      <c r="T48" s="55" t="s">
        <v>18</v>
      </c>
      <c r="U48" s="55"/>
      <c r="V48" s="54" t="s">
        <v>22</v>
      </c>
      <c r="W48" s="55" t="s">
        <v>18</v>
      </c>
      <c r="X48" s="54" t="s">
        <v>22</v>
      </c>
      <c r="Y48" s="55" t="s">
        <v>18</v>
      </c>
      <c r="Z48" s="55" t="s">
        <v>18</v>
      </c>
      <c r="AA48" s="54" t="s">
        <v>22</v>
      </c>
      <c r="AB48" s="55" t="s">
        <v>18</v>
      </c>
      <c r="AC48" s="55" t="s">
        <v>18</v>
      </c>
      <c r="AD48" s="55" t="s">
        <v>18</v>
      </c>
      <c r="AE48" s="55" t="s">
        <v>18</v>
      </c>
      <c r="AF48" s="55" t="s">
        <v>18</v>
      </c>
      <c r="AG48" s="55" t="s">
        <v>18</v>
      </c>
      <c r="AH48" s="55" t="s">
        <v>18</v>
      </c>
      <c r="AI48" s="55" t="s">
        <v>18</v>
      </c>
    </row>
    <row r="50" spans="1:36" ht="32.25" x14ac:dyDescent="0.7">
      <c r="A50" s="102" t="s">
        <v>17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</row>
    <row r="51" spans="1:36" ht="32.25" x14ac:dyDescent="0.7">
      <c r="A51" s="2" t="s">
        <v>68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32.25" x14ac:dyDescent="0.7">
      <c r="A52" s="2" t="s">
        <v>67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32.25" x14ac:dyDescent="0.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32.25" x14ac:dyDescent="0.4">
      <c r="A54" s="101" t="s">
        <v>60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3"/>
      <c r="AF54" s="3"/>
      <c r="AG54" s="3"/>
      <c r="AH54" s="3"/>
      <c r="AI54" s="3"/>
      <c r="AJ54" s="3"/>
    </row>
  </sheetData>
  <mergeCells count="86">
    <mergeCell ref="AI36:AI37"/>
    <mergeCell ref="A38:B38"/>
    <mergeCell ref="A50:AJ50"/>
    <mergeCell ref="A54:AD54"/>
    <mergeCell ref="AC36:AC37"/>
    <mergeCell ref="AD36:AD37"/>
    <mergeCell ref="AE36:AE37"/>
    <mergeCell ref="AF36:AF37"/>
    <mergeCell ref="AG36:AG37"/>
    <mergeCell ref="AH36:AH37"/>
    <mergeCell ref="W36:W37"/>
    <mergeCell ref="X36:X37"/>
    <mergeCell ref="Y36:Y37"/>
    <mergeCell ref="Z36:Z37"/>
    <mergeCell ref="AA36:AA37"/>
    <mergeCell ref="AB36:AB37"/>
    <mergeCell ref="I36:I37"/>
    <mergeCell ref="J36:J37"/>
    <mergeCell ref="K36:K37"/>
    <mergeCell ref="L36:L37"/>
    <mergeCell ref="Q34:AB35"/>
    <mergeCell ref="P36:P37"/>
    <mergeCell ref="Q36:Q37"/>
    <mergeCell ref="R36:R37"/>
    <mergeCell ref="S36:S37"/>
    <mergeCell ref="T36:T37"/>
    <mergeCell ref="U36:U37"/>
    <mergeCell ref="E32:AL32"/>
    <mergeCell ref="A34:A37"/>
    <mergeCell ref="B34:B37"/>
    <mergeCell ref="C34:C37"/>
    <mergeCell ref="D34:D37"/>
    <mergeCell ref="E34:O35"/>
    <mergeCell ref="M36:M37"/>
    <mergeCell ref="N36:N37"/>
    <mergeCell ref="O36:O37"/>
    <mergeCell ref="V36:V37"/>
    <mergeCell ref="AC34:AE35"/>
    <mergeCell ref="AF34:AI35"/>
    <mergeCell ref="E36:E37"/>
    <mergeCell ref="F36:F37"/>
    <mergeCell ref="G36:G37"/>
    <mergeCell ref="H36:H37"/>
    <mergeCell ref="A20:AD20"/>
    <mergeCell ref="AG29:AI29"/>
    <mergeCell ref="E30:AL30"/>
    <mergeCell ref="E31:AL31"/>
    <mergeCell ref="N10:N11"/>
    <mergeCell ref="O10:O11"/>
    <mergeCell ref="K10:K11"/>
    <mergeCell ref="I8:I11"/>
    <mergeCell ref="J8:J11"/>
    <mergeCell ref="K8:Q9"/>
    <mergeCell ref="H8:H11"/>
    <mergeCell ref="A33:AI33"/>
    <mergeCell ref="P10:P11"/>
    <mergeCell ref="Q10:Q11"/>
    <mergeCell ref="R10:R11"/>
    <mergeCell ref="S10:S11"/>
    <mergeCell ref="T10:T11"/>
    <mergeCell ref="A16:AD16"/>
    <mergeCell ref="AD8:AD11"/>
    <mergeCell ref="U9:V9"/>
    <mergeCell ref="W9:X9"/>
    <mergeCell ref="Y9:Z9"/>
    <mergeCell ref="AA9:AB9"/>
    <mergeCell ref="D10:D11"/>
    <mergeCell ref="E10:E11"/>
    <mergeCell ref="F10:F11"/>
    <mergeCell ref="G10:G11"/>
    <mergeCell ref="AC1:AD1"/>
    <mergeCell ref="A2:AD2"/>
    <mergeCell ref="A3:AD3"/>
    <mergeCell ref="A4:AD4"/>
    <mergeCell ref="A6:AD6"/>
    <mergeCell ref="A7:AD7"/>
    <mergeCell ref="A8:A11"/>
    <mergeCell ref="B8:B11"/>
    <mergeCell ref="C8:C11"/>
    <mergeCell ref="D8:E9"/>
    <mergeCell ref="F8:G9"/>
    <mergeCell ref="U8:AB8"/>
    <mergeCell ref="AC8:AC11"/>
    <mergeCell ref="L10:L11"/>
    <mergeCell ref="M10:M11"/>
    <mergeCell ref="R8:T9"/>
  </mergeCells>
  <pageMargins left="0.25" right="0" top="0.75" bottom="1.23" header="0.3" footer="0.3"/>
  <pageSetup paperSize="9"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82E3-E6D0-4E7B-B429-009170165F31}">
  <sheetPr>
    <tabColor rgb="FF92D050"/>
  </sheetPr>
  <dimension ref="A1:AL55"/>
  <sheetViews>
    <sheetView topLeftCell="A10" zoomScale="70" zoomScaleNormal="70" zoomScaleSheetLayoutView="90" zoomScalePageLayoutView="40" workbookViewId="0">
      <selection activeCell="J12" sqref="J12:J15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35" t="s">
        <v>62</v>
      </c>
      <c r="K14" s="25"/>
      <c r="L14" s="25"/>
      <c r="M14" s="25"/>
      <c r="N14" s="25"/>
      <c r="O14" s="25"/>
      <c r="P14" s="25">
        <v>0</v>
      </c>
      <c r="Q14" s="9">
        <f>K14+L14+M14+N14+O14+P14</f>
        <v>0</v>
      </c>
      <c r="R14" s="26">
        <v>36472</v>
      </c>
      <c r="S14" s="26">
        <v>4470</v>
      </c>
      <c r="T14" s="8">
        <f>SUM(R14+S14)</f>
        <v>40942</v>
      </c>
      <c r="U14" s="27">
        <v>0</v>
      </c>
      <c r="V14" s="27">
        <v>0</v>
      </c>
      <c r="W14" s="28">
        <v>0</v>
      </c>
      <c r="X14" s="29">
        <v>0</v>
      </c>
      <c r="Y14" s="30">
        <v>0</v>
      </c>
      <c r="Z14" s="27">
        <v>0</v>
      </c>
      <c r="AA14" s="31">
        <v>1</v>
      </c>
      <c r="AB14" s="29">
        <v>200</v>
      </c>
      <c r="AC14" s="25">
        <f>SUM(T14)-(V14+X14+Z14+AB14)</f>
        <v>40742</v>
      </c>
      <c r="AD14" s="32">
        <v>11</v>
      </c>
    </row>
    <row r="15" spans="1:30" s="33" customFormat="1" ht="29.25" customHeight="1" x14ac:dyDescent="0.2">
      <c r="A15" s="62">
        <v>4</v>
      </c>
      <c r="B15" s="7" t="s">
        <v>74</v>
      </c>
      <c r="C15" s="6" t="s">
        <v>75</v>
      </c>
      <c r="D15" s="61">
        <v>1</v>
      </c>
      <c r="E15" s="61">
        <v>81</v>
      </c>
      <c r="F15" s="61">
        <v>0</v>
      </c>
      <c r="G15" s="61">
        <v>0</v>
      </c>
      <c r="H15" s="61">
        <v>1</v>
      </c>
      <c r="I15" s="61">
        <v>81</v>
      </c>
      <c r="J15" s="35" t="s">
        <v>62</v>
      </c>
      <c r="K15" s="69">
        <v>84</v>
      </c>
      <c r="L15" s="69">
        <v>367</v>
      </c>
      <c r="M15" s="69">
        <v>11.45</v>
      </c>
      <c r="N15" s="69">
        <v>324</v>
      </c>
      <c r="O15" s="69">
        <v>157</v>
      </c>
      <c r="P15" s="69">
        <v>0</v>
      </c>
      <c r="Q15" s="9">
        <f>K15+L15+M15+N15+O15+P15</f>
        <v>943.45</v>
      </c>
      <c r="R15" s="26">
        <v>40942</v>
      </c>
      <c r="S15" s="26">
        <v>7204</v>
      </c>
      <c r="T15" s="8">
        <f>SUM(R15+S15)</f>
        <v>48146</v>
      </c>
      <c r="U15" s="27">
        <v>0</v>
      </c>
      <c r="V15" s="27">
        <v>0</v>
      </c>
      <c r="W15" s="28">
        <v>0</v>
      </c>
      <c r="X15" s="29">
        <v>0</v>
      </c>
      <c r="Y15" s="30">
        <v>0</v>
      </c>
      <c r="Z15" s="27">
        <v>0</v>
      </c>
      <c r="AA15" s="31">
        <v>4</v>
      </c>
      <c r="AB15" s="29">
        <v>4667</v>
      </c>
      <c r="AC15" s="25">
        <f>SUM(T15)-(V15+X15+Z15+AB15)</f>
        <v>43479</v>
      </c>
      <c r="AD15" s="32">
        <v>13</v>
      </c>
    </row>
    <row r="16" spans="1:30" s="20" customFormat="1" ht="48" customHeight="1" x14ac:dyDescent="0.2">
      <c r="A16" s="10"/>
      <c r="B16" s="11"/>
      <c r="C16" s="12"/>
      <c r="D16" s="13"/>
      <c r="E16" s="14"/>
      <c r="F16" s="14"/>
      <c r="G16" s="14"/>
      <c r="H16" s="14"/>
      <c r="I16" s="14"/>
      <c r="J16" s="15"/>
      <c r="K16" s="16"/>
      <c r="L16" s="16"/>
      <c r="M16" s="16"/>
      <c r="N16" s="16"/>
      <c r="O16" s="16"/>
      <c r="P16" s="16"/>
      <c r="Q16" s="17"/>
      <c r="R16" s="16"/>
      <c r="S16" s="16"/>
      <c r="T16" s="18"/>
      <c r="U16" s="16"/>
      <c r="V16" s="16"/>
      <c r="W16" s="14"/>
      <c r="X16" s="16"/>
      <c r="Y16" s="14"/>
      <c r="Z16" s="16"/>
      <c r="AA16" s="19"/>
      <c r="AB16" s="16"/>
      <c r="AC16" s="16"/>
      <c r="AD16" s="19"/>
    </row>
    <row r="17" spans="1:38" ht="32.25" x14ac:dyDescent="0.7">
      <c r="A17" s="102" t="s">
        <v>65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1:38" ht="32.25" x14ac:dyDescent="0.7">
      <c r="A18" s="2" t="s">
        <v>68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8" ht="32.25" x14ac:dyDescent="0.7">
      <c r="A19" s="2" t="s">
        <v>66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8" ht="32.25" x14ac:dyDescent="0.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8" ht="180.75" customHeight="1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30" spans="1:38" ht="23.25" x14ac:dyDescent="0.5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39" t="s">
        <v>64</v>
      </c>
      <c r="AH30" s="139"/>
      <c r="AI30" s="139"/>
    </row>
    <row r="31" spans="1:38" ht="30" x14ac:dyDescent="0.2">
      <c r="E31" s="140" t="s">
        <v>71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</row>
    <row r="32" spans="1:38" ht="30" x14ac:dyDescent="0.2">
      <c r="E32" s="140" t="s">
        <v>75</v>
      </c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</row>
    <row r="33" spans="1:38" ht="30" x14ac:dyDescent="0.2">
      <c r="E33" s="140" t="s">
        <v>80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</row>
    <row r="34" spans="1:38" ht="27" x14ac:dyDescent="0.2">
      <c r="A34" s="141" t="s">
        <v>23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</row>
    <row r="35" spans="1:38" ht="27" x14ac:dyDescent="0.2">
      <c r="A35" s="143" t="s">
        <v>21</v>
      </c>
      <c r="B35" s="146" t="s">
        <v>34</v>
      </c>
      <c r="C35" s="146" t="s">
        <v>19</v>
      </c>
      <c r="D35" s="143" t="s">
        <v>20</v>
      </c>
      <c r="E35" s="149" t="s">
        <v>30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63"/>
      <c r="Q35" s="153" t="s">
        <v>31</v>
      </c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5"/>
      <c r="AC35" s="159" t="s">
        <v>25</v>
      </c>
      <c r="AD35" s="160"/>
      <c r="AE35" s="161"/>
      <c r="AF35" s="165" t="s">
        <v>28</v>
      </c>
      <c r="AG35" s="166"/>
      <c r="AH35" s="166"/>
      <c r="AI35" s="167"/>
    </row>
    <row r="36" spans="1:38" ht="27" x14ac:dyDescent="0.2">
      <c r="A36" s="144"/>
      <c r="B36" s="147"/>
      <c r="C36" s="147"/>
      <c r="D36" s="144"/>
      <c r="E36" s="151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64"/>
      <c r="Q36" s="156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8"/>
      <c r="AC36" s="162"/>
      <c r="AD36" s="163"/>
      <c r="AE36" s="164"/>
      <c r="AF36" s="168"/>
      <c r="AG36" s="169"/>
      <c r="AH36" s="169"/>
      <c r="AI36" s="170"/>
    </row>
    <row r="37" spans="1:38" ht="40.5" customHeight="1" x14ac:dyDescent="0.2">
      <c r="A37" s="144"/>
      <c r="B37" s="147"/>
      <c r="C37" s="147"/>
      <c r="D37" s="144"/>
      <c r="E37" s="171" t="s">
        <v>45</v>
      </c>
      <c r="F37" s="171" t="s">
        <v>63</v>
      </c>
      <c r="G37" s="171" t="s">
        <v>47</v>
      </c>
      <c r="H37" s="171" t="s">
        <v>48</v>
      </c>
      <c r="I37" s="171" t="s">
        <v>49</v>
      </c>
      <c r="J37" s="171" t="s">
        <v>50</v>
      </c>
      <c r="K37" s="171" t="s">
        <v>51</v>
      </c>
      <c r="L37" s="171" t="s">
        <v>52</v>
      </c>
      <c r="M37" s="171" t="s">
        <v>44</v>
      </c>
      <c r="N37" s="171" t="s">
        <v>53</v>
      </c>
      <c r="O37" s="171" t="s">
        <v>54</v>
      </c>
      <c r="P37" s="171" t="s">
        <v>55</v>
      </c>
      <c r="Q37" s="173" t="s">
        <v>45</v>
      </c>
      <c r="R37" s="173" t="s">
        <v>46</v>
      </c>
      <c r="S37" s="173" t="s">
        <v>47</v>
      </c>
      <c r="T37" s="173" t="s">
        <v>48</v>
      </c>
      <c r="U37" s="173" t="s">
        <v>59</v>
      </c>
      <c r="V37" s="173" t="s">
        <v>50</v>
      </c>
      <c r="W37" s="173" t="s">
        <v>51</v>
      </c>
      <c r="X37" s="173" t="s">
        <v>52</v>
      </c>
      <c r="Y37" s="173" t="s">
        <v>44</v>
      </c>
      <c r="Z37" s="173" t="s">
        <v>53</v>
      </c>
      <c r="AA37" s="173" t="s">
        <v>90</v>
      </c>
      <c r="AB37" s="173" t="s">
        <v>89</v>
      </c>
      <c r="AC37" s="178" t="s">
        <v>86</v>
      </c>
      <c r="AD37" s="178" t="s">
        <v>87</v>
      </c>
      <c r="AE37" s="180" t="s">
        <v>88</v>
      </c>
      <c r="AF37" s="175" t="s">
        <v>79</v>
      </c>
      <c r="AG37" s="175" t="s">
        <v>26</v>
      </c>
      <c r="AH37" s="175" t="s">
        <v>27</v>
      </c>
      <c r="AI37" s="175" t="s">
        <v>29</v>
      </c>
    </row>
    <row r="38" spans="1:38" ht="29.25" customHeight="1" x14ac:dyDescent="0.2">
      <c r="A38" s="145"/>
      <c r="B38" s="148"/>
      <c r="C38" s="148"/>
      <c r="D38" s="145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9"/>
      <c r="AD38" s="179"/>
      <c r="AE38" s="180"/>
      <c r="AF38" s="175"/>
      <c r="AG38" s="175"/>
      <c r="AH38" s="175"/>
      <c r="AI38" s="175"/>
    </row>
    <row r="39" spans="1:38" ht="27" x14ac:dyDescent="0.2">
      <c r="A39" s="176" t="s">
        <v>61</v>
      </c>
      <c r="B39" s="177"/>
      <c r="C39" s="34">
        <v>243970</v>
      </c>
      <c r="D39" s="35" t="s">
        <v>62</v>
      </c>
      <c r="E39" s="36">
        <v>18</v>
      </c>
      <c r="F39" s="36">
        <f>E39*12</f>
        <v>216</v>
      </c>
      <c r="G39" s="36">
        <v>20</v>
      </c>
      <c r="H39" s="36">
        <f>G39*6</f>
        <v>120</v>
      </c>
      <c r="I39" s="36">
        <v>20</v>
      </c>
      <c r="J39" s="36">
        <f>I39*20</f>
        <v>400</v>
      </c>
      <c r="K39" s="36">
        <v>25</v>
      </c>
      <c r="L39" s="36">
        <f>K39*8</f>
        <v>200</v>
      </c>
      <c r="M39" s="36">
        <v>16</v>
      </c>
      <c r="N39" s="36">
        <f>M39*20</f>
        <v>320</v>
      </c>
      <c r="O39" s="37">
        <v>99</v>
      </c>
      <c r="P39" s="38">
        <f>F39+H39+J39+L39+N39</f>
        <v>1256</v>
      </c>
      <c r="Q39" s="39">
        <v>18</v>
      </c>
      <c r="R39" s="39">
        <f>Q39*13</f>
        <v>234</v>
      </c>
      <c r="S39" s="39">
        <v>20</v>
      </c>
      <c r="T39" s="39">
        <f>S39*8</f>
        <v>160</v>
      </c>
      <c r="U39" s="39">
        <v>20</v>
      </c>
      <c r="V39" s="39">
        <f>U39*22</f>
        <v>440</v>
      </c>
      <c r="W39" s="39">
        <v>25</v>
      </c>
      <c r="X39" s="39">
        <f>W39*10</f>
        <v>250</v>
      </c>
      <c r="Y39" s="39">
        <v>16</v>
      </c>
      <c r="Z39" s="39">
        <f>Y39*22</f>
        <v>352</v>
      </c>
      <c r="AA39" s="39">
        <v>99</v>
      </c>
      <c r="AB39" s="39">
        <f>R39+T39+V39+X39+Z39</f>
        <v>1436</v>
      </c>
      <c r="AC39" s="40">
        <f>SUM(P39)</f>
        <v>1256</v>
      </c>
      <c r="AD39" s="40">
        <f>SUM(AB39)</f>
        <v>1436</v>
      </c>
      <c r="AE39" s="41">
        <f>AD39-AC39</f>
        <v>180</v>
      </c>
      <c r="AF39" s="42">
        <v>180</v>
      </c>
      <c r="AG39" s="42"/>
      <c r="AH39" s="42"/>
      <c r="AI39" s="42"/>
    </row>
    <row r="40" spans="1:38" ht="27" x14ac:dyDescent="0.6">
      <c r="A40" s="43">
        <v>1</v>
      </c>
      <c r="B40" s="44" t="s">
        <v>77</v>
      </c>
      <c r="C40" s="45" t="s">
        <v>78</v>
      </c>
      <c r="D40" s="35" t="s">
        <v>62</v>
      </c>
      <c r="E40" s="46">
        <v>1766</v>
      </c>
      <c r="F40" s="47">
        <v>13.9</v>
      </c>
      <c r="G40" s="46">
        <v>2072</v>
      </c>
      <c r="H40" s="46">
        <v>1.2</v>
      </c>
      <c r="I40" s="46">
        <v>587</v>
      </c>
      <c r="J40" s="47">
        <v>23.7</v>
      </c>
      <c r="K40" s="46">
        <v>2131</v>
      </c>
      <c r="L40" s="46">
        <v>2.25</v>
      </c>
      <c r="M40" s="46">
        <v>285</v>
      </c>
      <c r="N40" s="46">
        <v>11.7</v>
      </c>
      <c r="O40" s="47">
        <f>SUM(E40+G40+I40+K40+M40)</f>
        <v>6841</v>
      </c>
      <c r="P40" s="56">
        <f>F40+H40+J40+L40+N40</f>
        <v>52.75</v>
      </c>
      <c r="Q40" s="48">
        <v>1766</v>
      </c>
      <c r="R40" s="48">
        <v>13.9</v>
      </c>
      <c r="S40" s="48">
        <v>2072</v>
      </c>
      <c r="T40" s="48">
        <v>1.2</v>
      </c>
      <c r="U40" s="48">
        <v>587</v>
      </c>
      <c r="V40" s="48">
        <v>23.7</v>
      </c>
      <c r="W40" s="48">
        <v>2131</v>
      </c>
      <c r="X40" s="48">
        <v>2.25</v>
      </c>
      <c r="Y40" s="48">
        <v>285</v>
      </c>
      <c r="Z40" s="48">
        <v>11.7</v>
      </c>
      <c r="AA40" s="59">
        <f>SUM(Q40+S40+U40+W40+Y40)</f>
        <v>6841</v>
      </c>
      <c r="AB40" s="57">
        <f>R40+T40+V40+X40+Z40</f>
        <v>52.75</v>
      </c>
      <c r="AC40" s="58">
        <f>SUM(P40)</f>
        <v>52.75</v>
      </c>
      <c r="AD40" s="58">
        <f>SUM(AB40)</f>
        <v>52.75</v>
      </c>
      <c r="AE40" s="68">
        <f t="shared" ref="AE40:AE41" si="0">AD40-AC40</f>
        <v>0</v>
      </c>
      <c r="AF40" s="49">
        <v>31513</v>
      </c>
      <c r="AG40" s="50"/>
      <c r="AH40" s="50"/>
      <c r="AI40" s="50"/>
    </row>
    <row r="41" spans="1:38" ht="27" x14ac:dyDescent="0.6">
      <c r="A41" s="43">
        <v>2</v>
      </c>
      <c r="B41" s="44" t="s">
        <v>77</v>
      </c>
      <c r="C41" s="45" t="s">
        <v>91</v>
      </c>
      <c r="D41" s="35" t="s">
        <v>62</v>
      </c>
      <c r="E41" s="46">
        <v>130</v>
      </c>
      <c r="F41" s="47">
        <v>9.67</v>
      </c>
      <c r="G41" s="46">
        <v>330</v>
      </c>
      <c r="H41" s="47">
        <v>1.2</v>
      </c>
      <c r="I41" s="46">
        <v>44</v>
      </c>
      <c r="J41" s="47">
        <v>36.24</v>
      </c>
      <c r="K41" s="46">
        <v>376</v>
      </c>
      <c r="L41" s="47">
        <v>2.65</v>
      </c>
      <c r="M41" s="46">
        <v>101</v>
      </c>
      <c r="N41" s="47">
        <v>11.5</v>
      </c>
      <c r="O41" s="47">
        <f>SUM(E41+G41+I41+K41+M41)</f>
        <v>981</v>
      </c>
      <c r="P41" s="56">
        <f>F41+H41+J41+L41+N41</f>
        <v>61.26</v>
      </c>
      <c r="Q41" s="66">
        <v>130</v>
      </c>
      <c r="R41" s="66">
        <v>9.67</v>
      </c>
      <c r="S41" s="66">
        <v>330</v>
      </c>
      <c r="T41" s="66">
        <v>1.2</v>
      </c>
      <c r="U41" s="66">
        <v>44</v>
      </c>
      <c r="V41" s="66">
        <v>36.24</v>
      </c>
      <c r="W41" s="66">
        <v>376</v>
      </c>
      <c r="X41" s="66">
        <v>2.65</v>
      </c>
      <c r="Y41" s="66">
        <v>101</v>
      </c>
      <c r="Z41" s="66">
        <v>11.5</v>
      </c>
      <c r="AA41" s="59">
        <f t="shared" ref="AA41:AA42" si="1">SUM(Q41+S41+U41+W41+Y41)</f>
        <v>981</v>
      </c>
      <c r="AB41" s="67">
        <f>R41+T41+V41+X41+Z41</f>
        <v>61.26</v>
      </c>
      <c r="AC41" s="58">
        <f>SUM(P41)</f>
        <v>61.26</v>
      </c>
      <c r="AD41" s="58">
        <f>SUM(AB41)</f>
        <v>61.26</v>
      </c>
      <c r="AE41" s="68">
        <f t="shared" si="0"/>
        <v>0</v>
      </c>
      <c r="AF41" s="60">
        <v>36472</v>
      </c>
      <c r="AG41" s="50"/>
      <c r="AH41" s="50"/>
      <c r="AI41" s="50"/>
    </row>
    <row r="42" spans="1:38" ht="27" x14ac:dyDescent="0.6">
      <c r="A42" s="43">
        <v>3</v>
      </c>
      <c r="B42" s="44" t="s">
        <v>77</v>
      </c>
      <c r="C42" s="45" t="s">
        <v>92</v>
      </c>
      <c r="D42" s="35" t="s">
        <v>62</v>
      </c>
      <c r="E42" s="65">
        <v>42.75</v>
      </c>
      <c r="F42" s="65">
        <v>7.25</v>
      </c>
      <c r="G42" s="65">
        <v>262</v>
      </c>
      <c r="H42" s="65">
        <v>1</v>
      </c>
      <c r="I42" s="65">
        <v>8.17</v>
      </c>
      <c r="J42" s="65">
        <v>16.670000000000002</v>
      </c>
      <c r="K42" s="65">
        <v>129.25</v>
      </c>
      <c r="L42" s="65">
        <v>2.25</v>
      </c>
      <c r="M42" s="65">
        <v>59.5</v>
      </c>
      <c r="N42" s="65">
        <v>11</v>
      </c>
      <c r="O42" s="47">
        <f>SUM(E42+G42+I42+K42+M42)</f>
        <v>501.67</v>
      </c>
      <c r="P42" s="56">
        <f>F42+H42+J42+L42+N42</f>
        <v>38.17</v>
      </c>
      <c r="Q42" s="66">
        <v>42.75</v>
      </c>
      <c r="R42" s="66">
        <v>8</v>
      </c>
      <c r="S42" s="66">
        <v>262</v>
      </c>
      <c r="T42" s="66">
        <v>1.2</v>
      </c>
      <c r="U42" s="66">
        <v>8.17</v>
      </c>
      <c r="V42" s="66">
        <v>18.84</v>
      </c>
      <c r="W42" s="66">
        <v>129.25</v>
      </c>
      <c r="X42" s="66">
        <v>2.6</v>
      </c>
      <c r="Y42" s="66">
        <v>59.5</v>
      </c>
      <c r="Z42" s="66">
        <v>11.5</v>
      </c>
      <c r="AA42" s="59">
        <f t="shared" si="1"/>
        <v>501.67</v>
      </c>
      <c r="AB42" s="67">
        <f>R42+T42+V42+X42+Z42</f>
        <v>42.14</v>
      </c>
      <c r="AC42" s="58">
        <f>SUM(P42)</f>
        <v>38.17</v>
      </c>
      <c r="AD42" s="58">
        <f>SUM(AB42)</f>
        <v>42.14</v>
      </c>
      <c r="AE42" s="68">
        <f>AD42-AC42</f>
        <v>3.9699999999999989</v>
      </c>
      <c r="AF42" s="60">
        <v>40942</v>
      </c>
      <c r="AG42" s="50"/>
      <c r="AH42" s="50"/>
      <c r="AI42" s="50"/>
    </row>
    <row r="43" spans="1:38" s="77" customFormat="1" ht="27" x14ac:dyDescent="0.6">
      <c r="A43" s="43">
        <v>4</v>
      </c>
      <c r="B43" s="44" t="s">
        <v>77</v>
      </c>
      <c r="C43" s="45" t="s">
        <v>93</v>
      </c>
      <c r="D43" s="35" t="s">
        <v>62</v>
      </c>
      <c r="E43" s="70">
        <v>84</v>
      </c>
      <c r="F43" s="70">
        <v>9</v>
      </c>
      <c r="G43" s="70">
        <v>367</v>
      </c>
      <c r="H43" s="70">
        <v>1</v>
      </c>
      <c r="I43" s="70">
        <v>11.45</v>
      </c>
      <c r="J43" s="70">
        <v>67.5</v>
      </c>
      <c r="K43" s="70">
        <v>324</v>
      </c>
      <c r="L43" s="70">
        <v>2.25</v>
      </c>
      <c r="M43" s="70">
        <v>157</v>
      </c>
      <c r="N43" s="70">
        <v>10</v>
      </c>
      <c r="O43" s="70">
        <f>SUM(E43+G43+I43+K43+M43)</f>
        <v>943.45</v>
      </c>
      <c r="P43" s="71">
        <f t="shared" ref="P43:P44" si="2">F43+H43+J43+L43+N43</f>
        <v>89.75</v>
      </c>
      <c r="Q43" s="72">
        <v>84</v>
      </c>
      <c r="R43" s="72">
        <v>10</v>
      </c>
      <c r="S43" s="72">
        <v>367</v>
      </c>
      <c r="T43" s="72">
        <v>1.3</v>
      </c>
      <c r="U43" s="72">
        <v>11.45</v>
      </c>
      <c r="V43" s="72">
        <v>71.63</v>
      </c>
      <c r="W43" s="72">
        <v>162</v>
      </c>
      <c r="X43" s="72">
        <v>2.6</v>
      </c>
      <c r="Y43" s="72">
        <v>157</v>
      </c>
      <c r="Z43" s="72">
        <v>11</v>
      </c>
      <c r="AA43" s="72">
        <f t="shared" ref="AA43" si="3">SUM(Q43+S43+U43+W43+Y43)</f>
        <v>781.45</v>
      </c>
      <c r="AB43" s="67">
        <f t="shared" ref="AB43:AB44" si="4">R43+T43+V43+X43+Z43</f>
        <v>96.529999999999987</v>
      </c>
      <c r="AC43" s="73">
        <f t="shared" ref="AC43:AC44" si="5">SUM(P43)</f>
        <v>89.75</v>
      </c>
      <c r="AD43" s="73">
        <f t="shared" ref="AD43:AD44" si="6">SUM(AB43)</f>
        <v>96.529999999999987</v>
      </c>
      <c r="AE43" s="74">
        <f>AD43-AC43</f>
        <v>6.7799999999999869</v>
      </c>
      <c r="AF43" s="75">
        <v>43479</v>
      </c>
      <c r="AG43" s="76"/>
      <c r="AH43" s="76"/>
      <c r="AI43" s="76"/>
    </row>
    <row r="44" spans="1:38" ht="27" x14ac:dyDescent="0.6">
      <c r="A44" s="43">
        <v>5</v>
      </c>
      <c r="B44" s="44" t="s">
        <v>77</v>
      </c>
      <c r="C44" s="45" t="s">
        <v>94</v>
      </c>
      <c r="D44" s="35" t="s">
        <v>62</v>
      </c>
      <c r="E44" s="46">
        <v>72</v>
      </c>
      <c r="F44" s="47">
        <v>9</v>
      </c>
      <c r="G44" s="46">
        <v>377</v>
      </c>
      <c r="H44" s="47">
        <v>1</v>
      </c>
      <c r="I44" s="47">
        <v>13.17</v>
      </c>
      <c r="J44" s="47">
        <v>18.34</v>
      </c>
      <c r="K44" s="47">
        <v>50.75</v>
      </c>
      <c r="L44" s="47">
        <v>2.25</v>
      </c>
      <c r="M44" s="46">
        <v>148</v>
      </c>
      <c r="N44" s="47">
        <v>11</v>
      </c>
      <c r="O44" s="78">
        <f>SUM(E44+G44+I44+K44+M44)</f>
        <v>660.92000000000007</v>
      </c>
      <c r="P44" s="71">
        <f t="shared" si="2"/>
        <v>41.59</v>
      </c>
      <c r="Q44" s="52">
        <v>72</v>
      </c>
      <c r="R44" s="59">
        <v>9.84</v>
      </c>
      <c r="S44" s="59">
        <v>377</v>
      </c>
      <c r="T44" s="59">
        <v>1.2</v>
      </c>
      <c r="U44" s="59">
        <v>13.17</v>
      </c>
      <c r="V44" s="59">
        <v>19.5</v>
      </c>
      <c r="W44" s="59">
        <v>50.75</v>
      </c>
      <c r="X44" s="59">
        <v>2.6</v>
      </c>
      <c r="Y44" s="59">
        <v>148</v>
      </c>
      <c r="Z44" s="59">
        <v>1.2</v>
      </c>
      <c r="AA44" s="59">
        <f>SUM(Q44+S44+U44+W44+Y44)</f>
        <v>660.92000000000007</v>
      </c>
      <c r="AB44" s="59">
        <f t="shared" si="4"/>
        <v>34.340000000000003</v>
      </c>
      <c r="AC44" s="73">
        <f t="shared" si="5"/>
        <v>41.59</v>
      </c>
      <c r="AD44" s="73">
        <f t="shared" si="6"/>
        <v>34.340000000000003</v>
      </c>
      <c r="AE44" s="74">
        <f>AD44-AC44</f>
        <v>-7.25</v>
      </c>
      <c r="AF44" s="60">
        <v>44633.75</v>
      </c>
      <c r="AG44" s="50"/>
      <c r="AH44" s="50"/>
      <c r="AI44" s="50"/>
    </row>
    <row r="45" spans="1:38" ht="27" x14ac:dyDescent="0.6">
      <c r="A45" s="43">
        <v>6</v>
      </c>
      <c r="B45" s="43"/>
      <c r="C45" s="51"/>
      <c r="D45" s="51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3"/>
      <c r="AD45" s="53"/>
      <c r="AE45" s="53"/>
      <c r="AF45" s="50"/>
      <c r="AG45" s="50"/>
      <c r="AH45" s="50"/>
      <c r="AI45" s="50"/>
    </row>
    <row r="46" spans="1:38" ht="27" x14ac:dyDescent="0.6">
      <c r="A46" s="43">
        <v>7</v>
      </c>
      <c r="B46" s="43"/>
      <c r="C46" s="51"/>
      <c r="D46" s="51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3"/>
      <c r="AD46" s="53"/>
      <c r="AE46" s="53"/>
      <c r="AF46" s="50"/>
      <c r="AG46" s="50"/>
      <c r="AH46" s="50"/>
      <c r="AI46" s="50"/>
    </row>
    <row r="47" spans="1:38" ht="27" x14ac:dyDescent="0.6">
      <c r="A47" s="43">
        <v>8</v>
      </c>
      <c r="B47" s="43"/>
      <c r="C47" s="51"/>
      <c r="D47" s="51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3"/>
      <c r="AE47" s="53"/>
      <c r="AF47" s="50"/>
      <c r="AG47" s="50"/>
      <c r="AH47" s="50"/>
      <c r="AI47" s="50"/>
    </row>
    <row r="48" spans="1:38" ht="27" x14ac:dyDescent="0.6">
      <c r="A48" s="43">
        <v>9</v>
      </c>
      <c r="B48" s="43"/>
      <c r="C48" s="51"/>
      <c r="D48" s="51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3"/>
      <c r="AD48" s="53"/>
      <c r="AE48" s="53"/>
      <c r="AF48" s="50"/>
      <c r="AG48" s="50"/>
      <c r="AH48" s="50"/>
      <c r="AI48" s="50"/>
    </row>
    <row r="49" spans="1:36" ht="27" x14ac:dyDescent="0.6">
      <c r="A49" s="43" t="s">
        <v>9</v>
      </c>
      <c r="B49" s="43"/>
      <c r="C49" s="51"/>
      <c r="D49" s="51"/>
      <c r="E49" s="54" t="s">
        <v>22</v>
      </c>
      <c r="F49" s="55" t="s">
        <v>18</v>
      </c>
      <c r="G49" s="54" t="s">
        <v>22</v>
      </c>
      <c r="H49" s="55" t="s">
        <v>18</v>
      </c>
      <c r="I49" s="54" t="s">
        <v>22</v>
      </c>
      <c r="J49" s="55" t="s">
        <v>18</v>
      </c>
      <c r="K49" s="54" t="s">
        <v>22</v>
      </c>
      <c r="L49" s="55" t="s">
        <v>18</v>
      </c>
      <c r="M49" s="54" t="s">
        <v>22</v>
      </c>
      <c r="N49" s="55" t="s">
        <v>18</v>
      </c>
      <c r="O49" s="54" t="s">
        <v>22</v>
      </c>
      <c r="P49" s="55" t="s">
        <v>18</v>
      </c>
      <c r="Q49" s="54" t="s">
        <v>22</v>
      </c>
      <c r="R49" s="55" t="s">
        <v>18</v>
      </c>
      <c r="S49" s="54" t="s">
        <v>22</v>
      </c>
      <c r="T49" s="55" t="s">
        <v>18</v>
      </c>
      <c r="U49" s="55"/>
      <c r="V49" s="54" t="s">
        <v>22</v>
      </c>
      <c r="W49" s="55" t="s">
        <v>18</v>
      </c>
      <c r="X49" s="54" t="s">
        <v>22</v>
      </c>
      <c r="Y49" s="55" t="s">
        <v>18</v>
      </c>
      <c r="Z49" s="55" t="s">
        <v>18</v>
      </c>
      <c r="AA49" s="54" t="s">
        <v>22</v>
      </c>
      <c r="AB49" s="55" t="s">
        <v>18</v>
      </c>
      <c r="AC49" s="55" t="s">
        <v>18</v>
      </c>
      <c r="AD49" s="55" t="s">
        <v>18</v>
      </c>
      <c r="AE49" s="55" t="s">
        <v>18</v>
      </c>
      <c r="AF49" s="55" t="s">
        <v>18</v>
      </c>
      <c r="AG49" s="55" t="s">
        <v>18</v>
      </c>
      <c r="AH49" s="55" t="s">
        <v>18</v>
      </c>
      <c r="AI49" s="55" t="s">
        <v>18</v>
      </c>
    </row>
    <row r="51" spans="1:36" ht="32.25" x14ac:dyDescent="0.7">
      <c r="A51" s="102" t="s">
        <v>17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</row>
    <row r="52" spans="1:36" ht="32.25" x14ac:dyDescent="0.7">
      <c r="A52" s="2" t="s">
        <v>68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32.25" x14ac:dyDescent="0.7">
      <c r="A53" s="2" t="s">
        <v>67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32.25" x14ac:dyDescent="0.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32.25" x14ac:dyDescent="0.4">
      <c r="A55" s="101" t="s">
        <v>60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3"/>
      <c r="AF55" s="3"/>
      <c r="AG55" s="3"/>
      <c r="AH55" s="3"/>
      <c r="AI55" s="3"/>
      <c r="AJ55" s="3"/>
    </row>
  </sheetData>
  <mergeCells count="86">
    <mergeCell ref="AI37:AI38"/>
    <mergeCell ref="A39:B39"/>
    <mergeCell ref="A51:AJ51"/>
    <mergeCell ref="A55:AD55"/>
    <mergeCell ref="AC37:AC38"/>
    <mergeCell ref="AD37:AD38"/>
    <mergeCell ref="AE37:AE38"/>
    <mergeCell ref="AF37:AF38"/>
    <mergeCell ref="AG37:AG38"/>
    <mergeCell ref="AH37:AH38"/>
    <mergeCell ref="W37:W38"/>
    <mergeCell ref="X37:X38"/>
    <mergeCell ref="Y37:Y38"/>
    <mergeCell ref="Z37:Z38"/>
    <mergeCell ref="AA37:AA38"/>
    <mergeCell ref="AB37:AB38"/>
    <mergeCell ref="I37:I38"/>
    <mergeCell ref="J37:J38"/>
    <mergeCell ref="K37:K38"/>
    <mergeCell ref="L37:L38"/>
    <mergeCell ref="Q35:AB36"/>
    <mergeCell ref="P37:P38"/>
    <mergeCell ref="Q37:Q38"/>
    <mergeCell ref="R37:R38"/>
    <mergeCell ref="S37:S38"/>
    <mergeCell ref="T37:T38"/>
    <mergeCell ref="U37:U38"/>
    <mergeCell ref="E33:AL33"/>
    <mergeCell ref="A35:A38"/>
    <mergeCell ref="B35:B38"/>
    <mergeCell ref="C35:C38"/>
    <mergeCell ref="D35:D38"/>
    <mergeCell ref="E35:O36"/>
    <mergeCell ref="M37:M38"/>
    <mergeCell ref="N37:N38"/>
    <mergeCell ref="O37:O38"/>
    <mergeCell ref="V37:V38"/>
    <mergeCell ref="AC35:AE36"/>
    <mergeCell ref="AF35:AI36"/>
    <mergeCell ref="E37:E38"/>
    <mergeCell ref="F37:F38"/>
    <mergeCell ref="G37:G38"/>
    <mergeCell ref="H37:H38"/>
    <mergeCell ref="A21:AD21"/>
    <mergeCell ref="AG30:AI30"/>
    <mergeCell ref="E31:AL31"/>
    <mergeCell ref="E32:AL32"/>
    <mergeCell ref="N10:N11"/>
    <mergeCell ref="O10:O11"/>
    <mergeCell ref="K10:K11"/>
    <mergeCell ref="I8:I11"/>
    <mergeCell ref="J8:J11"/>
    <mergeCell ref="K8:Q9"/>
    <mergeCell ref="H8:H11"/>
    <mergeCell ref="A34:AI34"/>
    <mergeCell ref="P10:P11"/>
    <mergeCell ref="Q10:Q11"/>
    <mergeCell ref="R10:R11"/>
    <mergeCell ref="S10:S11"/>
    <mergeCell ref="T10:T11"/>
    <mergeCell ref="A17:AD17"/>
    <mergeCell ref="AD8:AD11"/>
    <mergeCell ref="U9:V9"/>
    <mergeCell ref="W9:X9"/>
    <mergeCell ref="Y9:Z9"/>
    <mergeCell ref="AA9:AB9"/>
    <mergeCell ref="D10:D11"/>
    <mergeCell ref="E10:E11"/>
    <mergeCell ref="F10:F11"/>
    <mergeCell ref="G10:G11"/>
    <mergeCell ref="AC1:AD1"/>
    <mergeCell ref="A2:AD2"/>
    <mergeCell ref="A3:AD3"/>
    <mergeCell ref="A4:AD4"/>
    <mergeCell ref="A6:AD6"/>
    <mergeCell ref="A7:AD7"/>
    <mergeCell ref="A8:A11"/>
    <mergeCell ref="B8:B11"/>
    <mergeCell ref="C8:C11"/>
    <mergeCell ref="D8:E9"/>
    <mergeCell ref="F8:G9"/>
    <mergeCell ref="U8:AB8"/>
    <mergeCell ref="AC8:AC11"/>
    <mergeCell ref="L10:L11"/>
    <mergeCell ref="M10:M11"/>
    <mergeCell ref="R8:T9"/>
  </mergeCells>
  <pageMargins left="0.25" right="0" top="0.75" bottom="1.23" header="0.3" footer="0.3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083B-44A6-4E6C-B23B-2A5CF1CA651F}">
  <sheetPr>
    <tabColor rgb="FF92D050"/>
  </sheetPr>
  <dimension ref="A1:AL58"/>
  <sheetViews>
    <sheetView topLeftCell="A8" zoomScale="70" zoomScaleNormal="70" zoomScaleSheetLayoutView="90" zoomScalePageLayoutView="40" workbookViewId="0">
      <selection activeCell="J12" sqref="J12:J16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35" t="s">
        <v>62</v>
      </c>
      <c r="K14" s="25"/>
      <c r="L14" s="25"/>
      <c r="M14" s="25"/>
      <c r="N14" s="25"/>
      <c r="O14" s="25"/>
      <c r="P14" s="25">
        <v>0</v>
      </c>
      <c r="Q14" s="9">
        <f>K14+L14+M14+N14+O14+P14</f>
        <v>0</v>
      </c>
      <c r="R14" s="26">
        <v>36472</v>
      </c>
      <c r="S14" s="26">
        <v>4470</v>
      </c>
      <c r="T14" s="8">
        <f>SUM(R14+S14)</f>
        <v>40942</v>
      </c>
      <c r="U14" s="27">
        <v>0</v>
      </c>
      <c r="V14" s="27">
        <v>0</v>
      </c>
      <c r="W14" s="28">
        <v>0</v>
      </c>
      <c r="X14" s="29">
        <v>0</v>
      </c>
      <c r="Y14" s="30">
        <v>0</v>
      </c>
      <c r="Z14" s="27">
        <v>0</v>
      </c>
      <c r="AA14" s="31">
        <v>1</v>
      </c>
      <c r="AB14" s="29">
        <v>200</v>
      </c>
      <c r="AC14" s="25">
        <f>SUM(T14)-(V14+X14+Z14+AB14)</f>
        <v>40742</v>
      </c>
      <c r="AD14" s="32">
        <v>11</v>
      </c>
    </row>
    <row r="15" spans="1:30" s="33" customFormat="1" ht="29.25" customHeight="1" x14ac:dyDescent="0.2">
      <c r="A15" s="62">
        <v>4</v>
      </c>
      <c r="B15" s="7" t="s">
        <v>74</v>
      </c>
      <c r="C15" s="6" t="s">
        <v>75</v>
      </c>
      <c r="D15" s="61">
        <v>1</v>
      </c>
      <c r="E15" s="61">
        <v>81</v>
      </c>
      <c r="F15" s="61">
        <v>0</v>
      </c>
      <c r="G15" s="61">
        <v>0</v>
      </c>
      <c r="H15" s="61">
        <v>1</v>
      </c>
      <c r="I15" s="61">
        <v>81</v>
      </c>
      <c r="J15" s="35" t="s">
        <v>62</v>
      </c>
      <c r="K15" s="69">
        <v>84</v>
      </c>
      <c r="L15" s="69">
        <v>367</v>
      </c>
      <c r="M15" s="69">
        <v>11.45</v>
      </c>
      <c r="N15" s="69">
        <v>324</v>
      </c>
      <c r="O15" s="69">
        <v>157</v>
      </c>
      <c r="P15" s="69">
        <v>0</v>
      </c>
      <c r="Q15" s="9">
        <f>K15+L15+M15+N15+O15+P15</f>
        <v>943.45</v>
      </c>
      <c r="R15" s="26">
        <v>40942</v>
      </c>
      <c r="S15" s="26">
        <v>7204</v>
      </c>
      <c r="T15" s="8">
        <f>SUM(R15+S15)</f>
        <v>48146</v>
      </c>
      <c r="U15" s="27">
        <v>0</v>
      </c>
      <c r="V15" s="27">
        <v>0</v>
      </c>
      <c r="W15" s="28">
        <v>0</v>
      </c>
      <c r="X15" s="29">
        <v>0</v>
      </c>
      <c r="Y15" s="30">
        <v>0</v>
      </c>
      <c r="Z15" s="27">
        <v>0</v>
      </c>
      <c r="AA15" s="31">
        <v>4</v>
      </c>
      <c r="AB15" s="29">
        <v>4667</v>
      </c>
      <c r="AC15" s="25">
        <f>SUM(T15)-(V15+X15+Z15+AB15)</f>
        <v>43479</v>
      </c>
      <c r="AD15" s="32">
        <v>13</v>
      </c>
    </row>
    <row r="16" spans="1:30" s="33" customFormat="1" ht="29.25" customHeight="1" x14ac:dyDescent="0.2">
      <c r="A16" s="62">
        <v>5</v>
      </c>
      <c r="B16" s="7" t="s">
        <v>74</v>
      </c>
      <c r="C16" s="6" t="s">
        <v>75</v>
      </c>
      <c r="D16" s="61">
        <v>1</v>
      </c>
      <c r="E16" s="61">
        <v>85</v>
      </c>
      <c r="F16" s="61">
        <v>0</v>
      </c>
      <c r="G16" s="61">
        <v>0</v>
      </c>
      <c r="H16" s="61">
        <v>1</v>
      </c>
      <c r="I16" s="61">
        <v>85</v>
      </c>
      <c r="J16" s="35" t="s">
        <v>62</v>
      </c>
      <c r="K16" s="69">
        <v>72</v>
      </c>
      <c r="L16" s="69">
        <v>377</v>
      </c>
      <c r="M16" s="69">
        <v>13.17</v>
      </c>
      <c r="N16" s="69">
        <v>50.75</v>
      </c>
      <c r="O16" s="69">
        <v>148</v>
      </c>
      <c r="P16" s="69">
        <v>0</v>
      </c>
      <c r="Q16" s="9">
        <f>K16+L16+M16+N16+O16+P16</f>
        <v>660.92000000000007</v>
      </c>
      <c r="R16" s="26">
        <v>43479</v>
      </c>
      <c r="S16" s="26">
        <v>5034</v>
      </c>
      <c r="T16" s="8">
        <f>SUM(R16+S16)</f>
        <v>48513</v>
      </c>
      <c r="U16" s="27">
        <v>0</v>
      </c>
      <c r="V16" s="27">
        <v>0</v>
      </c>
      <c r="W16" s="28">
        <v>0</v>
      </c>
      <c r="X16" s="29">
        <v>0</v>
      </c>
      <c r="Y16" s="30">
        <v>0</v>
      </c>
      <c r="Z16" s="27">
        <v>0</v>
      </c>
      <c r="AA16" s="31">
        <v>6</v>
      </c>
      <c r="AB16" s="29">
        <v>3879.25</v>
      </c>
      <c r="AC16" s="25">
        <f>SUM(T16)-(V16+X16+Z16+AB16)</f>
        <v>44633.75</v>
      </c>
      <c r="AD16" s="32">
        <v>14</v>
      </c>
    </row>
    <row r="17" spans="1:30" s="33" customFormat="1" ht="29.25" customHeight="1" x14ac:dyDescent="0.2">
      <c r="A17" s="79"/>
      <c r="B17" s="80"/>
      <c r="C17" s="81"/>
      <c r="D17" s="82"/>
      <c r="E17" s="82"/>
      <c r="F17" s="82"/>
      <c r="G17" s="82"/>
      <c r="H17" s="82"/>
      <c r="I17" s="82"/>
      <c r="J17" s="83"/>
      <c r="K17" s="84"/>
      <c r="L17" s="84"/>
      <c r="M17" s="84"/>
      <c r="N17" s="84"/>
      <c r="O17" s="84"/>
      <c r="P17" s="84"/>
      <c r="Q17" s="85"/>
      <c r="R17" s="86"/>
      <c r="S17" s="86"/>
      <c r="T17" s="87"/>
      <c r="U17" s="88"/>
      <c r="V17" s="88"/>
      <c r="W17" s="89"/>
      <c r="X17" s="90"/>
      <c r="Y17" s="91"/>
      <c r="Z17" s="88"/>
      <c r="AA17" s="92"/>
      <c r="AB17" s="90"/>
      <c r="AC17" s="93"/>
      <c r="AD17" s="94"/>
    </row>
    <row r="18" spans="1:30" s="33" customFormat="1" ht="29.25" customHeight="1" x14ac:dyDescent="0.2">
      <c r="A18" s="79"/>
      <c r="B18" s="80"/>
      <c r="C18" s="81"/>
      <c r="D18" s="82"/>
      <c r="E18" s="82"/>
      <c r="F18" s="82"/>
      <c r="G18" s="82"/>
      <c r="H18" s="82"/>
      <c r="I18" s="82"/>
      <c r="J18" s="83"/>
      <c r="K18" s="84"/>
      <c r="L18" s="84"/>
      <c r="M18" s="84"/>
      <c r="N18" s="84"/>
      <c r="O18" s="84"/>
      <c r="P18" s="84"/>
      <c r="Q18" s="85"/>
      <c r="R18" s="86"/>
      <c r="S18" s="86"/>
      <c r="T18" s="87"/>
      <c r="U18" s="88"/>
      <c r="V18" s="88"/>
      <c r="W18" s="89"/>
      <c r="X18" s="90"/>
      <c r="Y18" s="91"/>
      <c r="Z18" s="88"/>
      <c r="AA18" s="92"/>
      <c r="AB18" s="90"/>
      <c r="AC18" s="93"/>
      <c r="AD18" s="94"/>
    </row>
    <row r="19" spans="1:30" s="33" customFormat="1" ht="29.25" customHeight="1" x14ac:dyDescent="0.2">
      <c r="A19" s="79"/>
      <c r="B19" s="80"/>
      <c r="C19" s="81"/>
      <c r="D19" s="82"/>
      <c r="E19" s="82"/>
      <c r="F19" s="82"/>
      <c r="G19" s="82"/>
      <c r="H19" s="82"/>
      <c r="I19" s="82"/>
      <c r="J19" s="83"/>
      <c r="K19" s="84"/>
      <c r="L19" s="84"/>
      <c r="M19" s="84"/>
      <c r="N19" s="84"/>
      <c r="O19" s="84"/>
      <c r="P19" s="84"/>
      <c r="Q19" s="85"/>
      <c r="R19" s="86"/>
      <c r="S19" s="86"/>
      <c r="T19" s="87"/>
      <c r="U19" s="88"/>
      <c r="V19" s="88"/>
      <c r="W19" s="89"/>
      <c r="X19" s="90"/>
      <c r="Y19" s="91"/>
      <c r="Z19" s="88"/>
      <c r="AA19" s="92"/>
      <c r="AB19" s="90"/>
      <c r="AC19" s="93"/>
      <c r="AD19" s="94"/>
    </row>
    <row r="20" spans="1:30" ht="32.25" x14ac:dyDescent="0.7">
      <c r="A20" s="102" t="s">
        <v>65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</row>
    <row r="21" spans="1:30" ht="32.25" x14ac:dyDescent="0.7">
      <c r="A21" s="2" t="s">
        <v>68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2.25" x14ac:dyDescent="0.7">
      <c r="A22" s="2" t="s">
        <v>66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2.25" x14ac:dyDescent="0.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80.75" customHeight="1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</row>
    <row r="33" spans="1:38" ht="23.25" x14ac:dyDescent="0.5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39" t="s">
        <v>64</v>
      </c>
      <c r="AH33" s="139"/>
      <c r="AI33" s="139"/>
    </row>
    <row r="34" spans="1:38" ht="30" x14ac:dyDescent="0.2">
      <c r="E34" s="140" t="s">
        <v>71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</row>
    <row r="35" spans="1:38" ht="30" x14ac:dyDescent="0.2">
      <c r="E35" s="140" t="s">
        <v>75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</row>
    <row r="36" spans="1:38" ht="30" x14ac:dyDescent="0.2">
      <c r="E36" s="140" t="s">
        <v>80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38" ht="27" x14ac:dyDescent="0.2">
      <c r="A37" s="141" t="s">
        <v>23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</row>
    <row r="38" spans="1:38" ht="27" x14ac:dyDescent="0.2">
      <c r="A38" s="143" t="s">
        <v>21</v>
      </c>
      <c r="B38" s="146" t="s">
        <v>34</v>
      </c>
      <c r="C38" s="146" t="s">
        <v>19</v>
      </c>
      <c r="D38" s="143" t="s">
        <v>20</v>
      </c>
      <c r="E38" s="149" t="s">
        <v>30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63"/>
      <c r="Q38" s="153" t="s">
        <v>31</v>
      </c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  <c r="AC38" s="159" t="s">
        <v>25</v>
      </c>
      <c r="AD38" s="160"/>
      <c r="AE38" s="161"/>
      <c r="AF38" s="165" t="s">
        <v>28</v>
      </c>
      <c r="AG38" s="166"/>
      <c r="AH38" s="166"/>
      <c r="AI38" s="167"/>
    </row>
    <row r="39" spans="1:38" ht="27" x14ac:dyDescent="0.2">
      <c r="A39" s="144"/>
      <c r="B39" s="147"/>
      <c r="C39" s="147"/>
      <c r="D39" s="144"/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64"/>
      <c r="Q39" s="156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8"/>
      <c r="AC39" s="162"/>
      <c r="AD39" s="163"/>
      <c r="AE39" s="164"/>
      <c r="AF39" s="168"/>
      <c r="AG39" s="169"/>
      <c r="AH39" s="169"/>
      <c r="AI39" s="170"/>
    </row>
    <row r="40" spans="1:38" ht="40.5" customHeight="1" x14ac:dyDescent="0.2">
      <c r="A40" s="144"/>
      <c r="B40" s="147"/>
      <c r="C40" s="147"/>
      <c r="D40" s="144"/>
      <c r="E40" s="171" t="s">
        <v>45</v>
      </c>
      <c r="F40" s="171" t="s">
        <v>63</v>
      </c>
      <c r="G40" s="171" t="s">
        <v>47</v>
      </c>
      <c r="H40" s="171" t="s">
        <v>48</v>
      </c>
      <c r="I40" s="171" t="s">
        <v>49</v>
      </c>
      <c r="J40" s="171" t="s">
        <v>50</v>
      </c>
      <c r="K40" s="171" t="s">
        <v>51</v>
      </c>
      <c r="L40" s="171" t="s">
        <v>52</v>
      </c>
      <c r="M40" s="171" t="s">
        <v>44</v>
      </c>
      <c r="N40" s="171" t="s">
        <v>53</v>
      </c>
      <c r="O40" s="171" t="s">
        <v>54</v>
      </c>
      <c r="P40" s="171" t="s">
        <v>55</v>
      </c>
      <c r="Q40" s="173" t="s">
        <v>45</v>
      </c>
      <c r="R40" s="173" t="s">
        <v>46</v>
      </c>
      <c r="S40" s="173" t="s">
        <v>47</v>
      </c>
      <c r="T40" s="173" t="s">
        <v>48</v>
      </c>
      <c r="U40" s="173" t="s">
        <v>59</v>
      </c>
      <c r="V40" s="173" t="s">
        <v>50</v>
      </c>
      <c r="W40" s="173" t="s">
        <v>51</v>
      </c>
      <c r="X40" s="173" t="s">
        <v>52</v>
      </c>
      <c r="Y40" s="173" t="s">
        <v>44</v>
      </c>
      <c r="Z40" s="173" t="s">
        <v>53</v>
      </c>
      <c r="AA40" s="173" t="s">
        <v>90</v>
      </c>
      <c r="AB40" s="173" t="s">
        <v>89</v>
      </c>
      <c r="AC40" s="178" t="s">
        <v>86</v>
      </c>
      <c r="AD40" s="178" t="s">
        <v>87</v>
      </c>
      <c r="AE40" s="180" t="s">
        <v>88</v>
      </c>
      <c r="AF40" s="175" t="s">
        <v>79</v>
      </c>
      <c r="AG40" s="175" t="s">
        <v>26</v>
      </c>
      <c r="AH40" s="175" t="s">
        <v>27</v>
      </c>
      <c r="AI40" s="175" t="s">
        <v>29</v>
      </c>
    </row>
    <row r="41" spans="1:38" ht="29.25" customHeight="1" x14ac:dyDescent="0.2">
      <c r="A41" s="145"/>
      <c r="B41" s="148"/>
      <c r="C41" s="148"/>
      <c r="D41" s="145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9"/>
      <c r="AD41" s="179"/>
      <c r="AE41" s="180"/>
      <c r="AF41" s="175"/>
      <c r="AG41" s="175"/>
      <c r="AH41" s="175"/>
      <c r="AI41" s="175"/>
    </row>
    <row r="42" spans="1:38" ht="27" x14ac:dyDescent="0.2">
      <c r="A42" s="176" t="s">
        <v>61</v>
      </c>
      <c r="B42" s="177"/>
      <c r="C42" s="34">
        <v>243970</v>
      </c>
      <c r="D42" s="35" t="s">
        <v>62</v>
      </c>
      <c r="E42" s="36">
        <v>18</v>
      </c>
      <c r="F42" s="36">
        <f>E42*12</f>
        <v>216</v>
      </c>
      <c r="G42" s="36">
        <v>20</v>
      </c>
      <c r="H42" s="36">
        <f>G42*6</f>
        <v>120</v>
      </c>
      <c r="I42" s="36">
        <v>20</v>
      </c>
      <c r="J42" s="36">
        <f>I42*20</f>
        <v>400</v>
      </c>
      <c r="K42" s="36">
        <v>25</v>
      </c>
      <c r="L42" s="36">
        <f>K42*8</f>
        <v>200</v>
      </c>
      <c r="M42" s="36">
        <v>16</v>
      </c>
      <c r="N42" s="36">
        <f>M42*20</f>
        <v>320</v>
      </c>
      <c r="O42" s="37">
        <v>99</v>
      </c>
      <c r="P42" s="38">
        <f>F42+H42+J42+L42+N42</f>
        <v>1256</v>
      </c>
      <c r="Q42" s="39">
        <v>18</v>
      </c>
      <c r="R42" s="39">
        <f>Q42*13</f>
        <v>234</v>
      </c>
      <c r="S42" s="39">
        <v>20</v>
      </c>
      <c r="T42" s="39">
        <f>S42*8</f>
        <v>160</v>
      </c>
      <c r="U42" s="39">
        <v>20</v>
      </c>
      <c r="V42" s="39">
        <f>U42*22</f>
        <v>440</v>
      </c>
      <c r="W42" s="39">
        <v>25</v>
      </c>
      <c r="X42" s="39">
        <f>W42*10</f>
        <v>250</v>
      </c>
      <c r="Y42" s="39">
        <v>16</v>
      </c>
      <c r="Z42" s="39">
        <f>Y42*22</f>
        <v>352</v>
      </c>
      <c r="AA42" s="39">
        <v>99</v>
      </c>
      <c r="AB42" s="39">
        <f>R42+T42+V42+X42+Z42</f>
        <v>1436</v>
      </c>
      <c r="AC42" s="40">
        <f>SUM(P42)</f>
        <v>1256</v>
      </c>
      <c r="AD42" s="40">
        <f>SUM(AB42)</f>
        <v>1436</v>
      </c>
      <c r="AE42" s="41">
        <f>AD42-AC42</f>
        <v>180</v>
      </c>
      <c r="AF42" s="42">
        <v>180</v>
      </c>
      <c r="AG42" s="42"/>
      <c r="AH42" s="42"/>
      <c r="AI42" s="42"/>
    </row>
    <row r="43" spans="1:38" ht="27" x14ac:dyDescent="0.6">
      <c r="A43" s="43">
        <v>1</v>
      </c>
      <c r="B43" s="44" t="s">
        <v>77</v>
      </c>
      <c r="C43" s="45" t="s">
        <v>78</v>
      </c>
      <c r="D43" s="35" t="s">
        <v>62</v>
      </c>
      <c r="E43" s="46">
        <v>1766</v>
      </c>
      <c r="F43" s="47">
        <v>13.9</v>
      </c>
      <c r="G43" s="46">
        <v>2072</v>
      </c>
      <c r="H43" s="46">
        <v>1.2</v>
      </c>
      <c r="I43" s="46">
        <v>587</v>
      </c>
      <c r="J43" s="47">
        <v>23.7</v>
      </c>
      <c r="K43" s="46">
        <v>2131</v>
      </c>
      <c r="L43" s="46">
        <v>2.25</v>
      </c>
      <c r="M43" s="46">
        <v>285</v>
      </c>
      <c r="N43" s="46">
        <v>11.7</v>
      </c>
      <c r="O43" s="47">
        <f>SUM(E43+G43+I43+K43+M43)</f>
        <v>6841</v>
      </c>
      <c r="P43" s="56">
        <f>F43+H43+J43+L43+N43</f>
        <v>52.75</v>
      </c>
      <c r="Q43" s="48">
        <v>1766</v>
      </c>
      <c r="R43" s="48">
        <v>13.9</v>
      </c>
      <c r="S43" s="48">
        <v>2072</v>
      </c>
      <c r="T43" s="48">
        <v>1.2</v>
      </c>
      <c r="U43" s="48">
        <v>587</v>
      </c>
      <c r="V43" s="48">
        <v>23.7</v>
      </c>
      <c r="W43" s="48">
        <v>2131</v>
      </c>
      <c r="X43" s="48">
        <v>2.25</v>
      </c>
      <c r="Y43" s="48">
        <v>285</v>
      </c>
      <c r="Z43" s="48">
        <v>11.7</v>
      </c>
      <c r="AA43" s="59">
        <f>SUM(Q43+S43+U43+W43+Y43)</f>
        <v>6841</v>
      </c>
      <c r="AB43" s="57">
        <f>R43+T43+V43+X43+Z43</f>
        <v>52.75</v>
      </c>
      <c r="AC43" s="58">
        <f>SUM(P43)</f>
        <v>52.75</v>
      </c>
      <c r="AD43" s="58">
        <f>SUM(AB43)</f>
        <v>52.75</v>
      </c>
      <c r="AE43" s="68">
        <f t="shared" ref="AE43:AE44" si="0">AD43-AC43</f>
        <v>0</v>
      </c>
      <c r="AF43" s="49">
        <v>31513</v>
      </c>
      <c r="AG43" s="50"/>
      <c r="AH43" s="50"/>
      <c r="AI43" s="50"/>
    </row>
    <row r="44" spans="1:38" ht="27" x14ac:dyDescent="0.6">
      <c r="A44" s="43">
        <v>2</v>
      </c>
      <c r="B44" s="44" t="s">
        <v>77</v>
      </c>
      <c r="C44" s="45" t="s">
        <v>91</v>
      </c>
      <c r="D44" s="35" t="s">
        <v>62</v>
      </c>
      <c r="E44" s="46">
        <v>130</v>
      </c>
      <c r="F44" s="47">
        <v>9.67</v>
      </c>
      <c r="G44" s="46">
        <v>330</v>
      </c>
      <c r="H44" s="47">
        <v>1.2</v>
      </c>
      <c r="I44" s="46">
        <v>44</v>
      </c>
      <c r="J44" s="47">
        <v>36.24</v>
      </c>
      <c r="K44" s="46">
        <v>376</v>
      </c>
      <c r="L44" s="47">
        <v>2.65</v>
      </c>
      <c r="M44" s="46">
        <v>101</v>
      </c>
      <c r="N44" s="47">
        <v>11.5</v>
      </c>
      <c r="O44" s="47">
        <f>SUM(E44+G44+I44+K44+M44)</f>
        <v>981</v>
      </c>
      <c r="P44" s="56">
        <f>F44+H44+J44+L44+N44</f>
        <v>61.26</v>
      </c>
      <c r="Q44" s="66">
        <v>130</v>
      </c>
      <c r="R44" s="66">
        <v>9.67</v>
      </c>
      <c r="S44" s="66">
        <v>330</v>
      </c>
      <c r="T44" s="66">
        <v>1.2</v>
      </c>
      <c r="U44" s="66">
        <v>44</v>
      </c>
      <c r="V44" s="66">
        <v>36.24</v>
      </c>
      <c r="W44" s="66">
        <v>376</v>
      </c>
      <c r="X44" s="66">
        <v>2.65</v>
      </c>
      <c r="Y44" s="66">
        <v>101</v>
      </c>
      <c r="Z44" s="66">
        <v>11.5</v>
      </c>
      <c r="AA44" s="59">
        <f t="shared" ref="AA44:AA45" si="1">SUM(Q44+S44+U44+W44+Y44)</f>
        <v>981</v>
      </c>
      <c r="AB44" s="67">
        <f>R44+T44+V44+X44+Z44</f>
        <v>61.26</v>
      </c>
      <c r="AC44" s="58">
        <f>SUM(P44)</f>
        <v>61.26</v>
      </c>
      <c r="AD44" s="58">
        <f>SUM(AB44)</f>
        <v>61.26</v>
      </c>
      <c r="AE44" s="68">
        <f t="shared" si="0"/>
        <v>0</v>
      </c>
      <c r="AF44" s="60">
        <v>36472</v>
      </c>
      <c r="AG44" s="50"/>
      <c r="AH44" s="50"/>
      <c r="AI44" s="50"/>
    </row>
    <row r="45" spans="1:38" ht="27" x14ac:dyDescent="0.6">
      <c r="A45" s="43">
        <v>3</v>
      </c>
      <c r="B45" s="44" t="s">
        <v>77</v>
      </c>
      <c r="C45" s="45" t="s">
        <v>92</v>
      </c>
      <c r="D45" s="35" t="s">
        <v>62</v>
      </c>
      <c r="E45" s="65">
        <v>42.75</v>
      </c>
      <c r="F45" s="65">
        <v>7.25</v>
      </c>
      <c r="G45" s="65">
        <v>262</v>
      </c>
      <c r="H45" s="65">
        <v>1</v>
      </c>
      <c r="I45" s="65">
        <v>8.17</v>
      </c>
      <c r="J45" s="65">
        <v>16.670000000000002</v>
      </c>
      <c r="K45" s="65">
        <v>129.25</v>
      </c>
      <c r="L45" s="65">
        <v>2.25</v>
      </c>
      <c r="M45" s="65">
        <v>59.5</v>
      </c>
      <c r="N45" s="65">
        <v>11</v>
      </c>
      <c r="O45" s="47">
        <f>SUM(E45+G45+I45+K45+M45)</f>
        <v>501.67</v>
      </c>
      <c r="P45" s="56">
        <f>F45+H45+J45+L45+N45</f>
        <v>38.17</v>
      </c>
      <c r="Q45" s="66">
        <v>42.75</v>
      </c>
      <c r="R45" s="66">
        <v>8</v>
      </c>
      <c r="S45" s="66">
        <v>262</v>
      </c>
      <c r="T45" s="66">
        <v>1.2</v>
      </c>
      <c r="U45" s="66">
        <v>8.17</v>
      </c>
      <c r="V45" s="66">
        <v>18.84</v>
      </c>
      <c r="W45" s="66">
        <v>129.25</v>
      </c>
      <c r="X45" s="66">
        <v>2.6</v>
      </c>
      <c r="Y45" s="66">
        <v>59.5</v>
      </c>
      <c r="Z45" s="66">
        <v>11.5</v>
      </c>
      <c r="AA45" s="59">
        <f t="shared" si="1"/>
        <v>501.67</v>
      </c>
      <c r="AB45" s="67">
        <f>R45+T45+V45+X45+Z45</f>
        <v>42.14</v>
      </c>
      <c r="AC45" s="58">
        <f>SUM(P45)</f>
        <v>38.17</v>
      </c>
      <c r="AD45" s="58">
        <f>SUM(AB45)</f>
        <v>42.14</v>
      </c>
      <c r="AE45" s="68">
        <f>AD45-AC45</f>
        <v>3.9699999999999989</v>
      </c>
      <c r="AF45" s="60">
        <v>40942</v>
      </c>
      <c r="AG45" s="50"/>
      <c r="AH45" s="50"/>
      <c r="AI45" s="50"/>
    </row>
    <row r="46" spans="1:38" s="77" customFormat="1" ht="27" x14ac:dyDescent="0.6">
      <c r="A46" s="43">
        <v>4</v>
      </c>
      <c r="B46" s="44" t="s">
        <v>77</v>
      </c>
      <c r="C46" s="45" t="s">
        <v>93</v>
      </c>
      <c r="D46" s="35" t="s">
        <v>62</v>
      </c>
      <c r="E46" s="70">
        <v>84</v>
      </c>
      <c r="F46" s="70">
        <v>9</v>
      </c>
      <c r="G46" s="70">
        <v>367</v>
      </c>
      <c r="H46" s="70">
        <v>1</v>
      </c>
      <c r="I46" s="70">
        <v>11.45</v>
      </c>
      <c r="J46" s="70">
        <v>67.5</v>
      </c>
      <c r="K46" s="70">
        <v>324</v>
      </c>
      <c r="L46" s="70">
        <v>2.25</v>
      </c>
      <c r="M46" s="70">
        <v>157</v>
      </c>
      <c r="N46" s="70">
        <v>10</v>
      </c>
      <c r="O46" s="70">
        <f>SUM(E46+G46+I46+K46+M46)</f>
        <v>943.45</v>
      </c>
      <c r="P46" s="71">
        <f t="shared" ref="P46:P47" si="2">F46+H46+J46+L46+N46</f>
        <v>89.75</v>
      </c>
      <c r="Q46" s="72">
        <v>84</v>
      </c>
      <c r="R46" s="72">
        <v>10</v>
      </c>
      <c r="S46" s="72">
        <v>367</v>
      </c>
      <c r="T46" s="72">
        <v>1.3</v>
      </c>
      <c r="U46" s="72">
        <v>11.45</v>
      </c>
      <c r="V46" s="72">
        <v>71.63</v>
      </c>
      <c r="W46" s="72">
        <v>162</v>
      </c>
      <c r="X46" s="72">
        <v>2.6</v>
      </c>
      <c r="Y46" s="72">
        <v>157</v>
      </c>
      <c r="Z46" s="72">
        <v>11</v>
      </c>
      <c r="AA46" s="72">
        <f t="shared" ref="AA46" si="3">SUM(Q46+S46+U46+W46+Y46)</f>
        <v>781.45</v>
      </c>
      <c r="AB46" s="67">
        <f t="shared" ref="AB46:AB47" si="4">R46+T46+V46+X46+Z46</f>
        <v>96.529999999999987</v>
      </c>
      <c r="AC46" s="73">
        <f t="shared" ref="AC46:AC47" si="5">SUM(P46)</f>
        <v>89.75</v>
      </c>
      <c r="AD46" s="73">
        <f t="shared" ref="AD46:AD47" si="6">SUM(AB46)</f>
        <v>96.529999999999987</v>
      </c>
      <c r="AE46" s="74">
        <f>AD46-AC46</f>
        <v>6.7799999999999869</v>
      </c>
      <c r="AF46" s="75">
        <v>43479</v>
      </c>
      <c r="AG46" s="76"/>
      <c r="AH46" s="76"/>
      <c r="AI46" s="76"/>
    </row>
    <row r="47" spans="1:38" ht="27" x14ac:dyDescent="0.6">
      <c r="A47" s="43">
        <v>5</v>
      </c>
      <c r="B47" s="44" t="s">
        <v>77</v>
      </c>
      <c r="C47" s="45" t="s">
        <v>94</v>
      </c>
      <c r="D47" s="35" t="s">
        <v>62</v>
      </c>
      <c r="E47" s="46">
        <v>72</v>
      </c>
      <c r="F47" s="47">
        <v>9</v>
      </c>
      <c r="G47" s="46">
        <v>377</v>
      </c>
      <c r="H47" s="47">
        <v>1</v>
      </c>
      <c r="I47" s="47">
        <v>13.17</v>
      </c>
      <c r="J47" s="47">
        <v>18.34</v>
      </c>
      <c r="K47" s="47">
        <v>50.75</v>
      </c>
      <c r="L47" s="47">
        <v>2.25</v>
      </c>
      <c r="M47" s="46">
        <v>148</v>
      </c>
      <c r="N47" s="47">
        <v>11</v>
      </c>
      <c r="O47" s="78">
        <f>SUM(E47+G47+I47+K47+M47)</f>
        <v>660.92000000000007</v>
      </c>
      <c r="P47" s="71">
        <f t="shared" si="2"/>
        <v>41.59</v>
      </c>
      <c r="Q47" s="52">
        <v>72</v>
      </c>
      <c r="R47" s="59">
        <v>9.84</v>
      </c>
      <c r="S47" s="59">
        <v>377</v>
      </c>
      <c r="T47" s="59">
        <v>1.2</v>
      </c>
      <c r="U47" s="59">
        <v>13.17</v>
      </c>
      <c r="V47" s="59">
        <v>19.5</v>
      </c>
      <c r="W47" s="59">
        <v>50.75</v>
      </c>
      <c r="X47" s="59">
        <v>2.6</v>
      </c>
      <c r="Y47" s="59">
        <v>148</v>
      </c>
      <c r="Z47" s="59">
        <v>1.2</v>
      </c>
      <c r="AA47" s="59">
        <f>SUM(Q47+S47+U47+W47+Y47)</f>
        <v>660.92000000000007</v>
      </c>
      <c r="AB47" s="59">
        <f t="shared" si="4"/>
        <v>34.340000000000003</v>
      </c>
      <c r="AC47" s="73">
        <f t="shared" si="5"/>
        <v>41.59</v>
      </c>
      <c r="AD47" s="73">
        <f t="shared" si="6"/>
        <v>34.340000000000003</v>
      </c>
      <c r="AE47" s="74">
        <f>AD47-AC47</f>
        <v>-7.25</v>
      </c>
      <c r="AF47" s="60">
        <v>44633.75</v>
      </c>
      <c r="AG47" s="50"/>
      <c r="AH47" s="50"/>
      <c r="AI47" s="50"/>
    </row>
    <row r="48" spans="1:38" ht="27" x14ac:dyDescent="0.6">
      <c r="A48" s="43">
        <v>6</v>
      </c>
      <c r="B48" s="43"/>
      <c r="C48" s="51"/>
      <c r="D48" s="51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3"/>
      <c r="AD48" s="53"/>
      <c r="AE48" s="53"/>
      <c r="AF48" s="50"/>
      <c r="AG48" s="50"/>
      <c r="AH48" s="50"/>
      <c r="AI48" s="50"/>
    </row>
    <row r="49" spans="1:36" ht="27" x14ac:dyDescent="0.6">
      <c r="A49" s="43">
        <v>7</v>
      </c>
      <c r="B49" s="43"/>
      <c r="C49" s="51"/>
      <c r="D49" s="51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3"/>
      <c r="AD49" s="53"/>
      <c r="AE49" s="53"/>
      <c r="AF49" s="50"/>
      <c r="AG49" s="50"/>
      <c r="AH49" s="50"/>
      <c r="AI49" s="50"/>
    </row>
    <row r="50" spans="1:36" ht="27" x14ac:dyDescent="0.6">
      <c r="A50" s="43">
        <v>8</v>
      </c>
      <c r="B50" s="43"/>
      <c r="C50" s="51"/>
      <c r="D50" s="51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3"/>
      <c r="AD50" s="53"/>
      <c r="AE50" s="53"/>
      <c r="AF50" s="50"/>
      <c r="AG50" s="50"/>
      <c r="AH50" s="50"/>
      <c r="AI50" s="50"/>
    </row>
    <row r="51" spans="1:36" ht="27" x14ac:dyDescent="0.6">
      <c r="A51" s="43">
        <v>9</v>
      </c>
      <c r="B51" s="43"/>
      <c r="C51" s="51"/>
      <c r="D51" s="51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3"/>
      <c r="AD51" s="53"/>
      <c r="AE51" s="53"/>
      <c r="AF51" s="50"/>
      <c r="AG51" s="50"/>
      <c r="AH51" s="50"/>
      <c r="AI51" s="50"/>
    </row>
    <row r="52" spans="1:36" ht="27" x14ac:dyDescent="0.6">
      <c r="A52" s="43" t="s">
        <v>9</v>
      </c>
      <c r="B52" s="43"/>
      <c r="C52" s="51"/>
      <c r="D52" s="51"/>
      <c r="E52" s="54" t="s">
        <v>22</v>
      </c>
      <c r="F52" s="55" t="s">
        <v>18</v>
      </c>
      <c r="G52" s="54" t="s">
        <v>22</v>
      </c>
      <c r="H52" s="55" t="s">
        <v>18</v>
      </c>
      <c r="I52" s="54" t="s">
        <v>22</v>
      </c>
      <c r="J52" s="55" t="s">
        <v>18</v>
      </c>
      <c r="K52" s="54" t="s">
        <v>22</v>
      </c>
      <c r="L52" s="55" t="s">
        <v>18</v>
      </c>
      <c r="M52" s="54" t="s">
        <v>22</v>
      </c>
      <c r="N52" s="55" t="s">
        <v>18</v>
      </c>
      <c r="O52" s="54" t="s">
        <v>22</v>
      </c>
      <c r="P52" s="55" t="s">
        <v>18</v>
      </c>
      <c r="Q52" s="54" t="s">
        <v>22</v>
      </c>
      <c r="R52" s="55" t="s">
        <v>18</v>
      </c>
      <c r="S52" s="54" t="s">
        <v>22</v>
      </c>
      <c r="T52" s="55" t="s">
        <v>18</v>
      </c>
      <c r="U52" s="55"/>
      <c r="V52" s="54" t="s">
        <v>22</v>
      </c>
      <c r="W52" s="55" t="s">
        <v>18</v>
      </c>
      <c r="X52" s="54" t="s">
        <v>22</v>
      </c>
      <c r="Y52" s="55" t="s">
        <v>18</v>
      </c>
      <c r="Z52" s="55" t="s">
        <v>18</v>
      </c>
      <c r="AA52" s="54" t="s">
        <v>22</v>
      </c>
      <c r="AB52" s="55" t="s">
        <v>18</v>
      </c>
      <c r="AC52" s="55" t="s">
        <v>18</v>
      </c>
      <c r="AD52" s="55" t="s">
        <v>18</v>
      </c>
      <c r="AE52" s="55" t="s">
        <v>18</v>
      </c>
      <c r="AF52" s="55" t="s">
        <v>18</v>
      </c>
      <c r="AG52" s="55" t="s">
        <v>18</v>
      </c>
      <c r="AH52" s="55" t="s">
        <v>18</v>
      </c>
      <c r="AI52" s="55" t="s">
        <v>18</v>
      </c>
    </row>
    <row r="54" spans="1:36" ht="32.25" x14ac:dyDescent="0.7">
      <c r="A54" s="102" t="s">
        <v>17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</row>
    <row r="55" spans="1:36" ht="32.25" x14ac:dyDescent="0.7">
      <c r="A55" s="2" t="s">
        <v>68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32.25" x14ac:dyDescent="0.7">
      <c r="A56" s="2" t="s">
        <v>67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32.25" x14ac:dyDescent="0.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2.25" x14ac:dyDescent="0.4">
      <c r="A58" s="101" t="s">
        <v>60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3"/>
      <c r="AF58" s="3"/>
      <c r="AG58" s="3"/>
      <c r="AH58" s="3"/>
      <c r="AI58" s="3"/>
      <c r="AJ58" s="3"/>
    </row>
  </sheetData>
  <mergeCells count="86">
    <mergeCell ref="AI40:AI41"/>
    <mergeCell ref="A42:B42"/>
    <mergeCell ref="A54:AJ54"/>
    <mergeCell ref="A58:AD58"/>
    <mergeCell ref="AC40:AC41"/>
    <mergeCell ref="AD40:AD41"/>
    <mergeCell ref="AE40:AE41"/>
    <mergeCell ref="AF40:AF41"/>
    <mergeCell ref="AG40:AG41"/>
    <mergeCell ref="AH40:AH41"/>
    <mergeCell ref="W40:W41"/>
    <mergeCell ref="X40:X41"/>
    <mergeCell ref="Y40:Y41"/>
    <mergeCell ref="Z40:Z41"/>
    <mergeCell ref="AA40:AA41"/>
    <mergeCell ref="AB40:AB41"/>
    <mergeCell ref="I40:I41"/>
    <mergeCell ref="J40:J41"/>
    <mergeCell ref="K40:K41"/>
    <mergeCell ref="L40:L41"/>
    <mergeCell ref="Q38:AB39"/>
    <mergeCell ref="P40:P41"/>
    <mergeCell ref="Q40:Q41"/>
    <mergeCell ref="R40:R41"/>
    <mergeCell ref="S40:S41"/>
    <mergeCell ref="T40:T41"/>
    <mergeCell ref="U40:U41"/>
    <mergeCell ref="E36:AL36"/>
    <mergeCell ref="A38:A41"/>
    <mergeCell ref="B38:B41"/>
    <mergeCell ref="C38:C41"/>
    <mergeCell ref="D38:D41"/>
    <mergeCell ref="E38:O39"/>
    <mergeCell ref="M40:M41"/>
    <mergeCell ref="N40:N41"/>
    <mergeCell ref="O40:O41"/>
    <mergeCell ref="V40:V41"/>
    <mergeCell ref="AC38:AE39"/>
    <mergeCell ref="AF38:AI39"/>
    <mergeCell ref="E40:E41"/>
    <mergeCell ref="F40:F41"/>
    <mergeCell ref="G40:G41"/>
    <mergeCell ref="H40:H41"/>
    <mergeCell ref="A24:AD24"/>
    <mergeCell ref="AG33:AI33"/>
    <mergeCell ref="E34:AL34"/>
    <mergeCell ref="E35:AL35"/>
    <mergeCell ref="N10:N11"/>
    <mergeCell ref="O10:O11"/>
    <mergeCell ref="K10:K11"/>
    <mergeCell ref="I8:I11"/>
    <mergeCell ref="J8:J11"/>
    <mergeCell ref="K8:Q9"/>
    <mergeCell ref="H8:H11"/>
    <mergeCell ref="A37:AI37"/>
    <mergeCell ref="P10:P11"/>
    <mergeCell ref="Q10:Q11"/>
    <mergeCell ref="R10:R11"/>
    <mergeCell ref="S10:S11"/>
    <mergeCell ref="T10:T11"/>
    <mergeCell ref="A20:AD20"/>
    <mergeCell ref="AD8:AD11"/>
    <mergeCell ref="U9:V9"/>
    <mergeCell ref="W9:X9"/>
    <mergeCell ref="Y9:Z9"/>
    <mergeCell ref="AA9:AB9"/>
    <mergeCell ref="D10:D11"/>
    <mergeCell ref="E10:E11"/>
    <mergeCell ref="F10:F11"/>
    <mergeCell ref="G10:G11"/>
    <mergeCell ref="AC1:AD1"/>
    <mergeCell ref="A2:AD2"/>
    <mergeCell ref="A3:AD3"/>
    <mergeCell ref="A4:AD4"/>
    <mergeCell ref="A6:AD6"/>
    <mergeCell ref="A7:AD7"/>
    <mergeCell ref="A8:A11"/>
    <mergeCell ref="B8:B11"/>
    <mergeCell ref="C8:C11"/>
    <mergeCell ref="D8:E9"/>
    <mergeCell ref="F8:G9"/>
    <mergeCell ref="U8:AB8"/>
    <mergeCell ref="AC8:AC11"/>
    <mergeCell ref="L10:L11"/>
    <mergeCell ref="M10:M11"/>
    <mergeCell ref="R8:T9"/>
  </mergeCells>
  <pageMargins left="0.25" right="0" top="0.75" bottom="1.23" header="0.3" footer="0.3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8AD8-81FB-4C9F-A20A-0CC5C0A2B3E8}">
  <sheetPr>
    <tabColor rgb="FF92D050"/>
  </sheetPr>
  <dimension ref="A1:AL58"/>
  <sheetViews>
    <sheetView topLeftCell="A10" zoomScale="70" zoomScaleNormal="70" zoomScaleSheetLayoutView="90" zoomScalePageLayoutView="40" workbookViewId="0">
      <selection activeCell="J12" sqref="J12:J17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35" t="s">
        <v>62</v>
      </c>
      <c r="K14" s="25"/>
      <c r="L14" s="25"/>
      <c r="M14" s="25"/>
      <c r="N14" s="25"/>
      <c r="O14" s="25"/>
      <c r="P14" s="25">
        <v>0</v>
      </c>
      <c r="Q14" s="9">
        <f>K14+L14+M14+N14+O14+P14</f>
        <v>0</v>
      </c>
      <c r="R14" s="26">
        <v>36472</v>
      </c>
      <c r="S14" s="26">
        <v>4470</v>
      </c>
      <c r="T14" s="8">
        <f>SUM(R14+S14)</f>
        <v>40942</v>
      </c>
      <c r="U14" s="27">
        <v>0</v>
      </c>
      <c r="V14" s="27">
        <v>0</v>
      </c>
      <c r="W14" s="28">
        <v>0</v>
      </c>
      <c r="X14" s="29">
        <v>0</v>
      </c>
      <c r="Y14" s="30">
        <v>0</v>
      </c>
      <c r="Z14" s="27">
        <v>0</v>
      </c>
      <c r="AA14" s="31">
        <v>1</v>
      </c>
      <c r="AB14" s="29">
        <v>200</v>
      </c>
      <c r="AC14" s="25">
        <f>SUM(T14)-(V14+X14+Z14+AB14)</f>
        <v>40742</v>
      </c>
      <c r="AD14" s="32">
        <v>11</v>
      </c>
    </row>
    <row r="15" spans="1:30" s="33" customFormat="1" ht="29.25" customHeight="1" x14ac:dyDescent="0.2">
      <c r="A15" s="62">
        <v>4</v>
      </c>
      <c r="B15" s="7" t="s">
        <v>74</v>
      </c>
      <c r="C15" s="6" t="s">
        <v>75</v>
      </c>
      <c r="D15" s="61">
        <v>1</v>
      </c>
      <c r="E15" s="61">
        <v>81</v>
      </c>
      <c r="F15" s="61">
        <v>0</v>
      </c>
      <c r="G15" s="61">
        <v>0</v>
      </c>
      <c r="H15" s="61">
        <v>1</v>
      </c>
      <c r="I15" s="61">
        <v>81</v>
      </c>
      <c r="J15" s="35" t="s">
        <v>62</v>
      </c>
      <c r="K15" s="69">
        <v>84</v>
      </c>
      <c r="L15" s="69">
        <v>367</v>
      </c>
      <c r="M15" s="69">
        <v>11.45</v>
      </c>
      <c r="N15" s="69">
        <v>324</v>
      </c>
      <c r="O15" s="69">
        <v>157</v>
      </c>
      <c r="P15" s="69">
        <v>0</v>
      </c>
      <c r="Q15" s="9">
        <f>K15+L15+M15+N15+O15+P15</f>
        <v>943.45</v>
      </c>
      <c r="R15" s="26">
        <v>40942</v>
      </c>
      <c r="S15" s="26">
        <v>7204</v>
      </c>
      <c r="T15" s="8">
        <f>SUM(R15+S15)</f>
        <v>48146</v>
      </c>
      <c r="U15" s="27">
        <v>0</v>
      </c>
      <c r="V15" s="27">
        <v>0</v>
      </c>
      <c r="W15" s="28">
        <v>0</v>
      </c>
      <c r="X15" s="29">
        <v>0</v>
      </c>
      <c r="Y15" s="30">
        <v>0</v>
      </c>
      <c r="Z15" s="27">
        <v>0</v>
      </c>
      <c r="AA15" s="31">
        <v>4</v>
      </c>
      <c r="AB15" s="29">
        <v>4667</v>
      </c>
      <c r="AC15" s="25">
        <f>SUM(T15)-(V15+X15+Z15+AB15)</f>
        <v>43479</v>
      </c>
      <c r="AD15" s="32">
        <v>13</v>
      </c>
    </row>
    <row r="16" spans="1:30" s="33" customFormat="1" ht="29.25" customHeight="1" x14ac:dyDescent="0.2">
      <c r="A16" s="62">
        <v>5</v>
      </c>
      <c r="B16" s="7" t="s">
        <v>74</v>
      </c>
      <c r="C16" s="6" t="s">
        <v>75</v>
      </c>
      <c r="D16" s="61">
        <v>1</v>
      </c>
      <c r="E16" s="61">
        <v>85</v>
      </c>
      <c r="F16" s="61">
        <v>0</v>
      </c>
      <c r="G16" s="61">
        <v>0</v>
      </c>
      <c r="H16" s="61">
        <v>1</v>
      </c>
      <c r="I16" s="61">
        <v>85</v>
      </c>
      <c r="J16" s="35" t="s">
        <v>62</v>
      </c>
      <c r="K16" s="69">
        <v>72</v>
      </c>
      <c r="L16" s="69">
        <v>377</v>
      </c>
      <c r="M16" s="69">
        <v>13.17</v>
      </c>
      <c r="N16" s="69">
        <v>50.75</v>
      </c>
      <c r="O16" s="69">
        <v>148</v>
      </c>
      <c r="P16" s="69">
        <v>0</v>
      </c>
      <c r="Q16" s="9">
        <f>K16+L16+M16+N16+O16+P16</f>
        <v>660.92000000000007</v>
      </c>
      <c r="R16" s="26">
        <v>43479</v>
      </c>
      <c r="S16" s="26">
        <v>5034</v>
      </c>
      <c r="T16" s="8">
        <f>SUM(R16+S16)</f>
        <v>48513</v>
      </c>
      <c r="U16" s="27">
        <v>0</v>
      </c>
      <c r="V16" s="27">
        <v>0</v>
      </c>
      <c r="W16" s="28">
        <v>0</v>
      </c>
      <c r="X16" s="29">
        <v>0</v>
      </c>
      <c r="Y16" s="30">
        <v>0</v>
      </c>
      <c r="Z16" s="27">
        <v>0</v>
      </c>
      <c r="AA16" s="31">
        <v>6</v>
      </c>
      <c r="AB16" s="29">
        <v>3879.25</v>
      </c>
      <c r="AC16" s="25">
        <f>SUM(T16)-(V16+X16+Z16+AB16)</f>
        <v>44633.75</v>
      </c>
      <c r="AD16" s="32">
        <v>14</v>
      </c>
    </row>
    <row r="17" spans="1:30" s="33" customFormat="1" ht="29.25" customHeight="1" x14ac:dyDescent="0.2">
      <c r="A17" s="62">
        <v>6</v>
      </c>
      <c r="B17" s="7" t="s">
        <v>74</v>
      </c>
      <c r="C17" s="6" t="s">
        <v>75</v>
      </c>
      <c r="D17" s="61">
        <v>1</v>
      </c>
      <c r="E17" s="61">
        <v>86</v>
      </c>
      <c r="F17" s="61">
        <v>0</v>
      </c>
      <c r="G17" s="61">
        <v>0</v>
      </c>
      <c r="H17" s="61">
        <v>1</v>
      </c>
      <c r="I17" s="61">
        <v>86</v>
      </c>
      <c r="J17" s="35" t="s">
        <v>62</v>
      </c>
      <c r="K17" s="69">
        <v>74.5</v>
      </c>
      <c r="L17" s="69">
        <v>431</v>
      </c>
      <c r="M17" s="69">
        <v>13.2</v>
      </c>
      <c r="N17" s="69">
        <v>229.25</v>
      </c>
      <c r="O17" s="69">
        <v>55</v>
      </c>
      <c r="P17" s="69">
        <v>0</v>
      </c>
      <c r="Q17" s="9">
        <f t="shared" ref="Q17" si="0">K17+L17+M17+N17+O17+P17</f>
        <v>802.95</v>
      </c>
      <c r="R17" s="26">
        <v>44633.75</v>
      </c>
      <c r="S17" s="26">
        <v>6263.5</v>
      </c>
      <c r="T17" s="8">
        <f t="shared" ref="T17" si="1">SUM(R17+S17)</f>
        <v>50897.25</v>
      </c>
      <c r="U17" s="27">
        <v>0</v>
      </c>
      <c r="V17" s="27">
        <v>0</v>
      </c>
      <c r="W17" s="28">
        <v>0</v>
      </c>
      <c r="X17" s="29">
        <v>0</v>
      </c>
      <c r="Y17" s="30">
        <v>0</v>
      </c>
      <c r="Z17" s="27">
        <v>0</v>
      </c>
      <c r="AA17" s="31">
        <v>1</v>
      </c>
      <c r="AB17" s="29">
        <v>1054.75</v>
      </c>
      <c r="AC17" s="25">
        <f t="shared" ref="AC17" si="2">SUM(T17)-(V17+X17+Z17+AB17)</f>
        <v>49842.5</v>
      </c>
      <c r="AD17" s="32">
        <v>15</v>
      </c>
    </row>
    <row r="18" spans="1:30" s="33" customFormat="1" ht="29.25" customHeight="1" x14ac:dyDescent="0.2">
      <c r="A18" s="79"/>
      <c r="B18" s="80"/>
      <c r="C18" s="81"/>
      <c r="D18" s="82"/>
      <c r="E18" s="82"/>
      <c r="F18" s="82"/>
      <c r="G18" s="82"/>
      <c r="H18" s="82"/>
      <c r="I18" s="82"/>
      <c r="J18" s="83"/>
      <c r="K18" s="84"/>
      <c r="L18" s="84"/>
      <c r="M18" s="84"/>
      <c r="N18" s="84"/>
      <c r="O18" s="84"/>
      <c r="P18" s="84"/>
      <c r="Q18" s="85"/>
      <c r="R18" s="86"/>
      <c r="S18" s="86"/>
      <c r="T18" s="87"/>
      <c r="U18" s="88"/>
      <c r="V18" s="88"/>
      <c r="W18" s="89"/>
      <c r="X18" s="90"/>
      <c r="Y18" s="91"/>
      <c r="Z18" s="88"/>
      <c r="AA18" s="92"/>
      <c r="AB18" s="90"/>
      <c r="AC18" s="93"/>
      <c r="AD18" s="94"/>
    </row>
    <row r="19" spans="1:30" s="33" customFormat="1" ht="29.25" customHeight="1" x14ac:dyDescent="0.2">
      <c r="A19" s="79"/>
      <c r="B19" s="80"/>
      <c r="C19" s="81"/>
      <c r="D19" s="82"/>
      <c r="E19" s="82"/>
      <c r="F19" s="82"/>
      <c r="G19" s="82"/>
      <c r="H19" s="82"/>
      <c r="I19" s="82"/>
      <c r="J19" s="83"/>
      <c r="K19" s="84"/>
      <c r="L19" s="84"/>
      <c r="M19" s="84"/>
      <c r="N19" s="84"/>
      <c r="O19" s="84"/>
      <c r="P19" s="84"/>
      <c r="Q19" s="85"/>
      <c r="R19" s="86"/>
      <c r="S19" s="86"/>
      <c r="T19" s="87"/>
      <c r="U19" s="88"/>
      <c r="V19" s="88"/>
      <c r="W19" s="89"/>
      <c r="X19" s="90"/>
      <c r="Y19" s="91"/>
      <c r="Z19" s="88"/>
      <c r="AA19" s="92"/>
      <c r="AB19" s="90"/>
      <c r="AC19" s="93"/>
      <c r="AD19" s="94"/>
    </row>
    <row r="20" spans="1:30" ht="32.25" x14ac:dyDescent="0.7">
      <c r="A20" s="102" t="s">
        <v>65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</row>
    <row r="21" spans="1:30" ht="32.25" x14ac:dyDescent="0.7">
      <c r="A21" s="2" t="s">
        <v>68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2.25" x14ac:dyDescent="0.7">
      <c r="A22" s="2" t="s">
        <v>66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2.25" x14ac:dyDescent="0.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80.75" customHeight="1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</row>
    <row r="33" spans="1:38" ht="23.25" x14ac:dyDescent="0.5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39" t="s">
        <v>64</v>
      </c>
      <c r="AH33" s="139"/>
      <c r="AI33" s="139"/>
    </row>
    <row r="34" spans="1:38" ht="30" x14ac:dyDescent="0.2">
      <c r="E34" s="140" t="s">
        <v>71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</row>
    <row r="35" spans="1:38" ht="30" x14ac:dyDescent="0.2">
      <c r="E35" s="140" t="s">
        <v>75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</row>
    <row r="36" spans="1:38" ht="30" x14ac:dyDescent="0.2">
      <c r="E36" s="140" t="s">
        <v>80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38" ht="27" x14ac:dyDescent="0.2">
      <c r="A37" s="141" t="s">
        <v>23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</row>
    <row r="38" spans="1:38" ht="27" x14ac:dyDescent="0.2">
      <c r="A38" s="143" t="s">
        <v>21</v>
      </c>
      <c r="B38" s="146" t="s">
        <v>34</v>
      </c>
      <c r="C38" s="146" t="s">
        <v>19</v>
      </c>
      <c r="D38" s="143" t="s">
        <v>20</v>
      </c>
      <c r="E38" s="149" t="s">
        <v>30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63"/>
      <c r="Q38" s="153" t="s">
        <v>31</v>
      </c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  <c r="AC38" s="159" t="s">
        <v>25</v>
      </c>
      <c r="AD38" s="160"/>
      <c r="AE38" s="161"/>
      <c r="AF38" s="165" t="s">
        <v>28</v>
      </c>
      <c r="AG38" s="166"/>
      <c r="AH38" s="166"/>
      <c r="AI38" s="167"/>
    </row>
    <row r="39" spans="1:38" ht="27" x14ac:dyDescent="0.2">
      <c r="A39" s="144"/>
      <c r="B39" s="147"/>
      <c r="C39" s="147"/>
      <c r="D39" s="144"/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64"/>
      <c r="Q39" s="156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8"/>
      <c r="AC39" s="162"/>
      <c r="AD39" s="163"/>
      <c r="AE39" s="164"/>
      <c r="AF39" s="168"/>
      <c r="AG39" s="169"/>
      <c r="AH39" s="169"/>
      <c r="AI39" s="170"/>
    </row>
    <row r="40" spans="1:38" ht="40.5" customHeight="1" x14ac:dyDescent="0.2">
      <c r="A40" s="144"/>
      <c r="B40" s="147"/>
      <c r="C40" s="147"/>
      <c r="D40" s="144"/>
      <c r="E40" s="171" t="s">
        <v>45</v>
      </c>
      <c r="F40" s="171" t="s">
        <v>63</v>
      </c>
      <c r="G40" s="171" t="s">
        <v>47</v>
      </c>
      <c r="H40" s="171" t="s">
        <v>48</v>
      </c>
      <c r="I40" s="171" t="s">
        <v>49</v>
      </c>
      <c r="J40" s="171" t="s">
        <v>50</v>
      </c>
      <c r="K40" s="171" t="s">
        <v>51</v>
      </c>
      <c r="L40" s="171" t="s">
        <v>52</v>
      </c>
      <c r="M40" s="171" t="s">
        <v>44</v>
      </c>
      <c r="N40" s="171" t="s">
        <v>53</v>
      </c>
      <c r="O40" s="171" t="s">
        <v>54</v>
      </c>
      <c r="P40" s="171" t="s">
        <v>55</v>
      </c>
      <c r="Q40" s="173" t="s">
        <v>45</v>
      </c>
      <c r="R40" s="173" t="s">
        <v>46</v>
      </c>
      <c r="S40" s="173" t="s">
        <v>47</v>
      </c>
      <c r="T40" s="173" t="s">
        <v>48</v>
      </c>
      <c r="U40" s="173" t="s">
        <v>59</v>
      </c>
      <c r="V40" s="173" t="s">
        <v>50</v>
      </c>
      <c r="W40" s="173" t="s">
        <v>51</v>
      </c>
      <c r="X40" s="173" t="s">
        <v>52</v>
      </c>
      <c r="Y40" s="173" t="s">
        <v>44</v>
      </c>
      <c r="Z40" s="173" t="s">
        <v>53</v>
      </c>
      <c r="AA40" s="173" t="s">
        <v>90</v>
      </c>
      <c r="AB40" s="173" t="s">
        <v>89</v>
      </c>
      <c r="AC40" s="178" t="s">
        <v>86</v>
      </c>
      <c r="AD40" s="178" t="s">
        <v>87</v>
      </c>
      <c r="AE40" s="180" t="s">
        <v>88</v>
      </c>
      <c r="AF40" s="175" t="s">
        <v>79</v>
      </c>
      <c r="AG40" s="175" t="s">
        <v>26</v>
      </c>
      <c r="AH40" s="175" t="s">
        <v>27</v>
      </c>
      <c r="AI40" s="175" t="s">
        <v>29</v>
      </c>
    </row>
    <row r="41" spans="1:38" ht="29.25" customHeight="1" x14ac:dyDescent="0.2">
      <c r="A41" s="145"/>
      <c r="B41" s="148"/>
      <c r="C41" s="148"/>
      <c r="D41" s="145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9"/>
      <c r="AD41" s="179"/>
      <c r="AE41" s="180"/>
      <c r="AF41" s="175"/>
      <c r="AG41" s="175"/>
      <c r="AH41" s="175"/>
      <c r="AI41" s="175"/>
    </row>
    <row r="42" spans="1:38" ht="27" x14ac:dyDescent="0.2">
      <c r="A42" s="176" t="s">
        <v>61</v>
      </c>
      <c r="B42" s="177"/>
      <c r="C42" s="34">
        <v>243970</v>
      </c>
      <c r="D42" s="35" t="s">
        <v>62</v>
      </c>
      <c r="E42" s="36">
        <v>18</v>
      </c>
      <c r="F42" s="36">
        <f>E42*12</f>
        <v>216</v>
      </c>
      <c r="G42" s="36">
        <v>20</v>
      </c>
      <c r="H42" s="36">
        <f>G42*6</f>
        <v>120</v>
      </c>
      <c r="I42" s="36">
        <v>20</v>
      </c>
      <c r="J42" s="36">
        <f>I42*20</f>
        <v>400</v>
      </c>
      <c r="K42" s="36">
        <v>25</v>
      </c>
      <c r="L42" s="36">
        <f>K42*8</f>
        <v>200</v>
      </c>
      <c r="M42" s="36">
        <v>16</v>
      </c>
      <c r="N42" s="36">
        <f>M42*20</f>
        <v>320</v>
      </c>
      <c r="O42" s="37">
        <v>99</v>
      </c>
      <c r="P42" s="38">
        <f>F42+H42+J42+L42+N42</f>
        <v>1256</v>
      </c>
      <c r="Q42" s="39">
        <v>18</v>
      </c>
      <c r="R42" s="39">
        <f>Q42*13</f>
        <v>234</v>
      </c>
      <c r="S42" s="39">
        <v>20</v>
      </c>
      <c r="T42" s="39">
        <f>S42*8</f>
        <v>160</v>
      </c>
      <c r="U42" s="39">
        <v>20</v>
      </c>
      <c r="V42" s="39">
        <f>U42*22</f>
        <v>440</v>
      </c>
      <c r="W42" s="39">
        <v>25</v>
      </c>
      <c r="X42" s="39">
        <f>W42*10</f>
        <v>250</v>
      </c>
      <c r="Y42" s="39">
        <v>16</v>
      </c>
      <c r="Z42" s="39">
        <f>Y42*22</f>
        <v>352</v>
      </c>
      <c r="AA42" s="39">
        <v>99</v>
      </c>
      <c r="AB42" s="39">
        <f>R42+T42+V42+X42+Z42</f>
        <v>1436</v>
      </c>
      <c r="AC42" s="40">
        <f>SUM(P42)</f>
        <v>1256</v>
      </c>
      <c r="AD42" s="40">
        <f>SUM(AB42)</f>
        <v>1436</v>
      </c>
      <c r="AE42" s="41">
        <f>AD42-AC42</f>
        <v>180</v>
      </c>
      <c r="AF42" s="42">
        <v>180</v>
      </c>
      <c r="AG42" s="42"/>
      <c r="AH42" s="42"/>
      <c r="AI42" s="42"/>
    </row>
    <row r="43" spans="1:38" ht="27" x14ac:dyDescent="0.6">
      <c r="A43" s="43">
        <v>1</v>
      </c>
      <c r="B43" s="44" t="s">
        <v>77</v>
      </c>
      <c r="C43" s="45" t="s">
        <v>78</v>
      </c>
      <c r="D43" s="35" t="s">
        <v>62</v>
      </c>
      <c r="E43" s="46">
        <v>1766</v>
      </c>
      <c r="F43" s="47">
        <v>13.9</v>
      </c>
      <c r="G43" s="46">
        <v>2072</v>
      </c>
      <c r="H43" s="46">
        <v>1.2</v>
      </c>
      <c r="I43" s="46">
        <v>587</v>
      </c>
      <c r="J43" s="47">
        <v>23.7</v>
      </c>
      <c r="K43" s="46">
        <v>2131</v>
      </c>
      <c r="L43" s="46">
        <v>2.25</v>
      </c>
      <c r="M43" s="46">
        <v>285</v>
      </c>
      <c r="N43" s="46">
        <v>11.7</v>
      </c>
      <c r="O43" s="47">
        <f>SUM(E43+G43+I43+K43+M43)</f>
        <v>6841</v>
      </c>
      <c r="P43" s="56">
        <f>F43+H43+J43+L43+N43</f>
        <v>52.75</v>
      </c>
      <c r="Q43" s="48">
        <v>1766</v>
      </c>
      <c r="R43" s="48">
        <v>13.9</v>
      </c>
      <c r="S43" s="48">
        <v>2072</v>
      </c>
      <c r="T43" s="48">
        <v>1.2</v>
      </c>
      <c r="U43" s="48">
        <v>587</v>
      </c>
      <c r="V43" s="48">
        <v>23.7</v>
      </c>
      <c r="W43" s="48">
        <v>2131</v>
      </c>
      <c r="X43" s="48">
        <v>2.25</v>
      </c>
      <c r="Y43" s="48">
        <v>285</v>
      </c>
      <c r="Z43" s="48">
        <v>11.7</v>
      </c>
      <c r="AA43" s="59">
        <f>SUM(Q43+S43+U43+W43+Y43)</f>
        <v>6841</v>
      </c>
      <c r="AB43" s="57">
        <f>R43+T43+V43+X43+Z43</f>
        <v>52.75</v>
      </c>
      <c r="AC43" s="58">
        <f>SUM(P43)</f>
        <v>52.75</v>
      </c>
      <c r="AD43" s="58">
        <f>SUM(AB43)</f>
        <v>52.75</v>
      </c>
      <c r="AE43" s="68">
        <f t="shared" ref="AE43:AE44" si="3">AD43-AC43</f>
        <v>0</v>
      </c>
      <c r="AF43" s="49">
        <v>31513</v>
      </c>
      <c r="AG43" s="50"/>
      <c r="AH43" s="50"/>
      <c r="AI43" s="50"/>
    </row>
    <row r="44" spans="1:38" ht="27" x14ac:dyDescent="0.6">
      <c r="A44" s="43">
        <v>2</v>
      </c>
      <c r="B44" s="44" t="s">
        <v>77</v>
      </c>
      <c r="C44" s="45" t="s">
        <v>91</v>
      </c>
      <c r="D44" s="35" t="s">
        <v>62</v>
      </c>
      <c r="E44" s="46">
        <v>130</v>
      </c>
      <c r="F44" s="47">
        <v>9.67</v>
      </c>
      <c r="G44" s="46">
        <v>330</v>
      </c>
      <c r="H44" s="47">
        <v>1.2</v>
      </c>
      <c r="I44" s="46">
        <v>44</v>
      </c>
      <c r="J44" s="47">
        <v>36.24</v>
      </c>
      <c r="K44" s="46">
        <v>376</v>
      </c>
      <c r="L44" s="47">
        <v>2.65</v>
      </c>
      <c r="M44" s="46">
        <v>101</v>
      </c>
      <c r="N44" s="47">
        <v>11.5</v>
      </c>
      <c r="O44" s="47">
        <f>SUM(E44+G44+I44+K44+M44)</f>
        <v>981</v>
      </c>
      <c r="P44" s="56">
        <f>F44+H44+J44+L44+N44</f>
        <v>61.26</v>
      </c>
      <c r="Q44" s="66">
        <v>130</v>
      </c>
      <c r="R44" s="66">
        <v>9.67</v>
      </c>
      <c r="S44" s="66">
        <v>330</v>
      </c>
      <c r="T44" s="66">
        <v>1.2</v>
      </c>
      <c r="U44" s="66">
        <v>44</v>
      </c>
      <c r="V44" s="66">
        <v>36.24</v>
      </c>
      <c r="W44" s="66">
        <v>376</v>
      </c>
      <c r="X44" s="66">
        <v>2.65</v>
      </c>
      <c r="Y44" s="66">
        <v>101</v>
      </c>
      <c r="Z44" s="66">
        <v>11.5</v>
      </c>
      <c r="AA44" s="59">
        <f t="shared" ref="AA44:AA45" si="4">SUM(Q44+S44+U44+W44+Y44)</f>
        <v>981</v>
      </c>
      <c r="AB44" s="67">
        <f>R44+T44+V44+X44+Z44</f>
        <v>61.26</v>
      </c>
      <c r="AC44" s="58">
        <f>SUM(P44)</f>
        <v>61.26</v>
      </c>
      <c r="AD44" s="58">
        <f>SUM(AB44)</f>
        <v>61.26</v>
      </c>
      <c r="AE44" s="68">
        <f t="shared" si="3"/>
        <v>0</v>
      </c>
      <c r="AF44" s="60">
        <v>36472</v>
      </c>
      <c r="AG44" s="50"/>
      <c r="AH44" s="50"/>
      <c r="AI44" s="50"/>
    </row>
    <row r="45" spans="1:38" ht="27" x14ac:dyDescent="0.6">
      <c r="A45" s="43">
        <v>3</v>
      </c>
      <c r="B45" s="44" t="s">
        <v>77</v>
      </c>
      <c r="C45" s="45" t="s">
        <v>92</v>
      </c>
      <c r="D45" s="35" t="s">
        <v>62</v>
      </c>
      <c r="E45" s="65">
        <v>42.75</v>
      </c>
      <c r="F45" s="65">
        <v>7.25</v>
      </c>
      <c r="G45" s="65">
        <v>262</v>
      </c>
      <c r="H45" s="65">
        <v>1</v>
      </c>
      <c r="I45" s="65">
        <v>8.17</v>
      </c>
      <c r="J45" s="65">
        <v>16.670000000000002</v>
      </c>
      <c r="K45" s="65">
        <v>129.25</v>
      </c>
      <c r="L45" s="65">
        <v>2.25</v>
      </c>
      <c r="M45" s="65">
        <v>59.5</v>
      </c>
      <c r="N45" s="65">
        <v>11</v>
      </c>
      <c r="O45" s="47">
        <f>SUM(E45+G45+I45+K45+M45)</f>
        <v>501.67</v>
      </c>
      <c r="P45" s="56">
        <f>F45+H45+J45+L45+N45</f>
        <v>38.17</v>
      </c>
      <c r="Q45" s="66">
        <v>42.75</v>
      </c>
      <c r="R45" s="66">
        <v>8</v>
      </c>
      <c r="S45" s="66">
        <v>262</v>
      </c>
      <c r="T45" s="66">
        <v>1.2</v>
      </c>
      <c r="U45" s="66">
        <v>8.17</v>
      </c>
      <c r="V45" s="66">
        <v>18.84</v>
      </c>
      <c r="W45" s="66">
        <v>129.25</v>
      </c>
      <c r="X45" s="66">
        <v>2.6</v>
      </c>
      <c r="Y45" s="66">
        <v>59.5</v>
      </c>
      <c r="Z45" s="66">
        <v>11.5</v>
      </c>
      <c r="AA45" s="59">
        <f t="shared" si="4"/>
        <v>501.67</v>
      </c>
      <c r="AB45" s="67">
        <f>R45+T45+V45+X45+Z45</f>
        <v>42.14</v>
      </c>
      <c r="AC45" s="58">
        <f>SUM(P45)</f>
        <v>38.17</v>
      </c>
      <c r="AD45" s="58">
        <f>SUM(AB45)</f>
        <v>42.14</v>
      </c>
      <c r="AE45" s="68">
        <f>AD45-AC45</f>
        <v>3.9699999999999989</v>
      </c>
      <c r="AF45" s="60">
        <v>40942</v>
      </c>
      <c r="AG45" s="50"/>
      <c r="AH45" s="50"/>
      <c r="AI45" s="50"/>
    </row>
    <row r="46" spans="1:38" s="77" customFormat="1" ht="27" x14ac:dyDescent="0.6">
      <c r="A46" s="43">
        <v>4</v>
      </c>
      <c r="B46" s="44" t="s">
        <v>77</v>
      </c>
      <c r="C46" s="45" t="s">
        <v>93</v>
      </c>
      <c r="D46" s="35" t="s">
        <v>62</v>
      </c>
      <c r="E46" s="70">
        <v>84</v>
      </c>
      <c r="F46" s="70">
        <v>9</v>
      </c>
      <c r="G46" s="70">
        <v>367</v>
      </c>
      <c r="H46" s="70">
        <v>1</v>
      </c>
      <c r="I46" s="70">
        <v>11.45</v>
      </c>
      <c r="J46" s="70">
        <v>67.5</v>
      </c>
      <c r="K46" s="70">
        <v>324</v>
      </c>
      <c r="L46" s="70">
        <v>2.25</v>
      </c>
      <c r="M46" s="70">
        <v>157</v>
      </c>
      <c r="N46" s="70">
        <v>10</v>
      </c>
      <c r="O46" s="70">
        <f>SUM(E46+G46+I46+K46+M46)</f>
        <v>943.45</v>
      </c>
      <c r="P46" s="71">
        <f t="shared" ref="P46:P47" si="5">F46+H46+J46+L46+N46</f>
        <v>89.75</v>
      </c>
      <c r="Q46" s="72">
        <v>84</v>
      </c>
      <c r="R46" s="72">
        <v>10</v>
      </c>
      <c r="S46" s="72">
        <v>367</v>
      </c>
      <c r="T46" s="72">
        <v>1.3</v>
      </c>
      <c r="U46" s="72">
        <v>11.45</v>
      </c>
      <c r="V46" s="72">
        <v>71.63</v>
      </c>
      <c r="W46" s="72">
        <v>162</v>
      </c>
      <c r="X46" s="72">
        <v>2.6</v>
      </c>
      <c r="Y46" s="72">
        <v>157</v>
      </c>
      <c r="Z46" s="72">
        <v>11</v>
      </c>
      <c r="AA46" s="72">
        <f t="shared" ref="AA46" si="6">SUM(Q46+S46+U46+W46+Y46)</f>
        <v>781.45</v>
      </c>
      <c r="AB46" s="67">
        <f t="shared" ref="AB46:AB47" si="7">R46+T46+V46+X46+Z46</f>
        <v>96.529999999999987</v>
      </c>
      <c r="AC46" s="73">
        <f t="shared" ref="AC46:AC47" si="8">SUM(P46)</f>
        <v>89.75</v>
      </c>
      <c r="AD46" s="73">
        <f t="shared" ref="AD46:AD47" si="9">SUM(AB46)</f>
        <v>96.529999999999987</v>
      </c>
      <c r="AE46" s="74">
        <f>AD46-AC46</f>
        <v>6.7799999999999869</v>
      </c>
      <c r="AF46" s="75">
        <v>43479</v>
      </c>
      <c r="AG46" s="76"/>
      <c r="AH46" s="76"/>
      <c r="AI46" s="76"/>
    </row>
    <row r="47" spans="1:38" ht="27" x14ac:dyDescent="0.6">
      <c r="A47" s="43">
        <v>5</v>
      </c>
      <c r="B47" s="44" t="s">
        <v>77</v>
      </c>
      <c r="C47" s="45" t="s">
        <v>94</v>
      </c>
      <c r="D47" s="35" t="s">
        <v>62</v>
      </c>
      <c r="E47" s="46">
        <v>72</v>
      </c>
      <c r="F47" s="47">
        <v>9</v>
      </c>
      <c r="G47" s="46">
        <v>377</v>
      </c>
      <c r="H47" s="47">
        <v>1</v>
      </c>
      <c r="I47" s="47">
        <v>13.17</v>
      </c>
      <c r="J47" s="47">
        <v>18.34</v>
      </c>
      <c r="K47" s="47">
        <v>50.75</v>
      </c>
      <c r="L47" s="47">
        <v>2.25</v>
      </c>
      <c r="M47" s="46">
        <v>148</v>
      </c>
      <c r="N47" s="47">
        <v>11</v>
      </c>
      <c r="O47" s="78">
        <f>SUM(E47+G47+I47+K47+M47)</f>
        <v>660.92000000000007</v>
      </c>
      <c r="P47" s="71">
        <f t="shared" si="5"/>
        <v>41.59</v>
      </c>
      <c r="Q47" s="52">
        <v>72</v>
      </c>
      <c r="R47" s="59">
        <v>9.84</v>
      </c>
      <c r="S47" s="59">
        <v>377</v>
      </c>
      <c r="T47" s="59">
        <v>1.2</v>
      </c>
      <c r="U47" s="59">
        <v>13.17</v>
      </c>
      <c r="V47" s="59">
        <v>19.5</v>
      </c>
      <c r="W47" s="59">
        <v>50.75</v>
      </c>
      <c r="X47" s="59">
        <v>2.6</v>
      </c>
      <c r="Y47" s="59">
        <v>148</v>
      </c>
      <c r="Z47" s="59">
        <v>1.2</v>
      </c>
      <c r="AA47" s="59">
        <f>SUM(Q47+S47+U47+W47+Y47)</f>
        <v>660.92000000000007</v>
      </c>
      <c r="AB47" s="59">
        <f t="shared" si="7"/>
        <v>34.340000000000003</v>
      </c>
      <c r="AC47" s="73">
        <f t="shared" si="8"/>
        <v>41.59</v>
      </c>
      <c r="AD47" s="73">
        <f t="shared" si="9"/>
        <v>34.340000000000003</v>
      </c>
      <c r="AE47" s="74">
        <f>AD47-AC47</f>
        <v>-7.25</v>
      </c>
      <c r="AF47" s="60">
        <v>44633.75</v>
      </c>
      <c r="AG47" s="50"/>
      <c r="AH47" s="50"/>
      <c r="AI47" s="50"/>
    </row>
    <row r="48" spans="1:38" ht="27" x14ac:dyDescent="0.6">
      <c r="A48" s="43">
        <v>6</v>
      </c>
      <c r="B48" s="44" t="s">
        <v>77</v>
      </c>
      <c r="C48" s="95" t="s">
        <v>95</v>
      </c>
      <c r="D48" s="35" t="s">
        <v>62</v>
      </c>
      <c r="E48" s="47">
        <v>74.5</v>
      </c>
      <c r="F48" s="47">
        <v>7.67</v>
      </c>
      <c r="G48" s="47">
        <v>431</v>
      </c>
      <c r="H48" s="47">
        <v>1</v>
      </c>
      <c r="I48" s="47">
        <v>13.2</v>
      </c>
      <c r="J48" s="47">
        <v>16.670000000000002</v>
      </c>
      <c r="K48" s="47">
        <v>229.25</v>
      </c>
      <c r="L48" s="47">
        <v>2.25</v>
      </c>
      <c r="M48" s="47">
        <v>55</v>
      </c>
      <c r="N48" s="47">
        <v>11</v>
      </c>
      <c r="O48" s="47">
        <f t="shared" ref="O48" si="10">SUM(E48+G48+I48+K48+M48)</f>
        <v>802.95</v>
      </c>
      <c r="P48" s="47">
        <f>F48+H48+J48+L48+N48</f>
        <v>38.590000000000003</v>
      </c>
      <c r="Q48" s="59">
        <v>74.5</v>
      </c>
      <c r="R48" s="59">
        <v>8.67</v>
      </c>
      <c r="S48" s="59">
        <v>431</v>
      </c>
      <c r="T48" s="59">
        <v>1.2</v>
      </c>
      <c r="U48" s="59">
        <v>13.2</v>
      </c>
      <c r="V48" s="59">
        <v>18.84</v>
      </c>
      <c r="W48" s="59">
        <v>229.25</v>
      </c>
      <c r="X48" s="59">
        <v>2.75</v>
      </c>
      <c r="Y48" s="59">
        <v>55</v>
      </c>
      <c r="Z48" s="59">
        <v>11.75</v>
      </c>
      <c r="AA48" s="59">
        <f>SUM(Q48+S48+U48+W48+Y48)</f>
        <v>802.95</v>
      </c>
      <c r="AB48" s="59">
        <f>R48+T48+V48+X48+Z48</f>
        <v>43.21</v>
      </c>
      <c r="AC48" s="96">
        <f>SUM(P48)</f>
        <v>38.590000000000003</v>
      </c>
      <c r="AD48" s="96">
        <f>SUM(AB48)</f>
        <v>43.21</v>
      </c>
      <c r="AE48" s="96">
        <f t="shared" ref="AE48" si="11">AD48-AC48</f>
        <v>4.6199999999999974</v>
      </c>
      <c r="AF48" s="60">
        <v>49842.5</v>
      </c>
      <c r="AG48" s="50"/>
      <c r="AH48" s="50"/>
      <c r="AI48" s="50"/>
    </row>
    <row r="49" spans="1:36" ht="27" x14ac:dyDescent="0.6">
      <c r="A49" s="43">
        <v>7</v>
      </c>
      <c r="B49" s="43"/>
      <c r="C49" s="51"/>
      <c r="D49" s="51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3"/>
      <c r="AD49" s="53"/>
      <c r="AE49" s="53"/>
      <c r="AF49" s="50"/>
      <c r="AG49" s="50"/>
      <c r="AH49" s="50"/>
      <c r="AI49" s="50"/>
    </row>
    <row r="50" spans="1:36" ht="27" x14ac:dyDescent="0.6">
      <c r="A50" s="43">
        <v>8</v>
      </c>
      <c r="B50" s="43"/>
      <c r="C50" s="51"/>
      <c r="D50" s="51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3"/>
      <c r="AD50" s="53"/>
      <c r="AE50" s="53"/>
      <c r="AF50" s="50"/>
      <c r="AG50" s="50"/>
      <c r="AH50" s="50"/>
      <c r="AI50" s="50"/>
    </row>
    <row r="51" spans="1:36" ht="27" x14ac:dyDescent="0.6">
      <c r="A51" s="43">
        <v>9</v>
      </c>
      <c r="B51" s="43"/>
      <c r="C51" s="51"/>
      <c r="D51" s="51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3"/>
      <c r="AD51" s="53"/>
      <c r="AE51" s="53"/>
      <c r="AF51" s="50"/>
      <c r="AG51" s="50"/>
      <c r="AH51" s="50"/>
      <c r="AI51" s="50"/>
    </row>
    <row r="52" spans="1:36" ht="27" x14ac:dyDescent="0.6">
      <c r="A52" s="43" t="s">
        <v>9</v>
      </c>
      <c r="B52" s="43"/>
      <c r="C52" s="51"/>
      <c r="D52" s="51"/>
      <c r="E52" s="54" t="s">
        <v>22</v>
      </c>
      <c r="F52" s="55" t="s">
        <v>18</v>
      </c>
      <c r="G52" s="54" t="s">
        <v>22</v>
      </c>
      <c r="H52" s="55" t="s">
        <v>18</v>
      </c>
      <c r="I52" s="54" t="s">
        <v>22</v>
      </c>
      <c r="J52" s="55" t="s">
        <v>18</v>
      </c>
      <c r="K52" s="54" t="s">
        <v>22</v>
      </c>
      <c r="L52" s="55" t="s">
        <v>18</v>
      </c>
      <c r="M52" s="54" t="s">
        <v>22</v>
      </c>
      <c r="N52" s="55" t="s">
        <v>18</v>
      </c>
      <c r="O52" s="54" t="s">
        <v>22</v>
      </c>
      <c r="P52" s="55" t="s">
        <v>18</v>
      </c>
      <c r="Q52" s="54" t="s">
        <v>22</v>
      </c>
      <c r="R52" s="55" t="s">
        <v>18</v>
      </c>
      <c r="S52" s="54" t="s">
        <v>22</v>
      </c>
      <c r="T52" s="55" t="s">
        <v>18</v>
      </c>
      <c r="U52" s="55"/>
      <c r="V52" s="54" t="s">
        <v>22</v>
      </c>
      <c r="W52" s="55" t="s">
        <v>18</v>
      </c>
      <c r="X52" s="54" t="s">
        <v>22</v>
      </c>
      <c r="Y52" s="55" t="s">
        <v>18</v>
      </c>
      <c r="Z52" s="55" t="s">
        <v>18</v>
      </c>
      <c r="AA52" s="54" t="s">
        <v>22</v>
      </c>
      <c r="AB52" s="55" t="s">
        <v>18</v>
      </c>
      <c r="AC52" s="55" t="s">
        <v>18</v>
      </c>
      <c r="AD52" s="55" t="s">
        <v>18</v>
      </c>
      <c r="AE52" s="55" t="s">
        <v>18</v>
      </c>
      <c r="AF52" s="55" t="s">
        <v>18</v>
      </c>
      <c r="AG52" s="55" t="s">
        <v>18</v>
      </c>
      <c r="AH52" s="55" t="s">
        <v>18</v>
      </c>
      <c r="AI52" s="55" t="s">
        <v>18</v>
      </c>
    </row>
    <row r="54" spans="1:36" ht="32.25" x14ac:dyDescent="0.7">
      <c r="A54" s="102" t="s">
        <v>17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</row>
    <row r="55" spans="1:36" ht="32.25" x14ac:dyDescent="0.7">
      <c r="A55" s="2" t="s">
        <v>68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32.25" x14ac:dyDescent="0.7">
      <c r="A56" s="2" t="s">
        <v>67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32.25" x14ac:dyDescent="0.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2.25" x14ac:dyDescent="0.4">
      <c r="A58" s="101" t="s">
        <v>60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3"/>
      <c r="AF58" s="3"/>
      <c r="AG58" s="3"/>
      <c r="AH58" s="3"/>
      <c r="AI58" s="3"/>
      <c r="AJ58" s="3"/>
    </row>
  </sheetData>
  <mergeCells count="86">
    <mergeCell ref="AI40:AI41"/>
    <mergeCell ref="A42:B42"/>
    <mergeCell ref="A54:AJ54"/>
    <mergeCell ref="A58:AD58"/>
    <mergeCell ref="AC40:AC41"/>
    <mergeCell ref="AD40:AD41"/>
    <mergeCell ref="AE40:AE41"/>
    <mergeCell ref="AF40:AF41"/>
    <mergeCell ref="AG40:AG41"/>
    <mergeCell ref="AH40:AH41"/>
    <mergeCell ref="W40:W41"/>
    <mergeCell ref="X40:X41"/>
    <mergeCell ref="Y40:Y41"/>
    <mergeCell ref="Z40:Z41"/>
    <mergeCell ref="AA40:AA41"/>
    <mergeCell ref="AB40:AB41"/>
    <mergeCell ref="I40:I41"/>
    <mergeCell ref="J40:J41"/>
    <mergeCell ref="K40:K41"/>
    <mergeCell ref="L40:L41"/>
    <mergeCell ref="Q38:AB39"/>
    <mergeCell ref="P40:P41"/>
    <mergeCell ref="Q40:Q41"/>
    <mergeCell ref="R40:R41"/>
    <mergeCell ref="S40:S41"/>
    <mergeCell ref="T40:T41"/>
    <mergeCell ref="U40:U41"/>
    <mergeCell ref="E36:AL36"/>
    <mergeCell ref="A38:A41"/>
    <mergeCell ref="B38:B41"/>
    <mergeCell ref="C38:C41"/>
    <mergeCell ref="D38:D41"/>
    <mergeCell ref="E38:O39"/>
    <mergeCell ref="M40:M41"/>
    <mergeCell ref="N40:N41"/>
    <mergeCell ref="O40:O41"/>
    <mergeCell ref="V40:V41"/>
    <mergeCell ref="AC38:AE39"/>
    <mergeCell ref="AF38:AI39"/>
    <mergeCell ref="E40:E41"/>
    <mergeCell ref="F40:F41"/>
    <mergeCell ref="G40:G41"/>
    <mergeCell ref="H40:H41"/>
    <mergeCell ref="A24:AD24"/>
    <mergeCell ref="AG33:AI33"/>
    <mergeCell ref="E34:AL34"/>
    <mergeCell ref="E35:AL35"/>
    <mergeCell ref="N10:N11"/>
    <mergeCell ref="O10:O11"/>
    <mergeCell ref="K10:K11"/>
    <mergeCell ref="I8:I11"/>
    <mergeCell ref="J8:J11"/>
    <mergeCell ref="K8:Q9"/>
    <mergeCell ref="H8:H11"/>
    <mergeCell ref="A37:AI37"/>
    <mergeCell ref="P10:P11"/>
    <mergeCell ref="Q10:Q11"/>
    <mergeCell ref="R10:R11"/>
    <mergeCell ref="S10:S11"/>
    <mergeCell ref="T10:T11"/>
    <mergeCell ref="A20:AD20"/>
    <mergeCell ref="AD8:AD11"/>
    <mergeCell ref="U9:V9"/>
    <mergeCell ref="W9:X9"/>
    <mergeCell ref="Y9:Z9"/>
    <mergeCell ref="AA9:AB9"/>
    <mergeCell ref="D10:D11"/>
    <mergeCell ref="E10:E11"/>
    <mergeCell ref="F10:F11"/>
    <mergeCell ref="G10:G11"/>
    <mergeCell ref="AC1:AD1"/>
    <mergeCell ref="A2:AD2"/>
    <mergeCell ref="A3:AD3"/>
    <mergeCell ref="A4:AD4"/>
    <mergeCell ref="A6:AD6"/>
    <mergeCell ref="A7:AD7"/>
    <mergeCell ref="A8:A11"/>
    <mergeCell ref="B8:B11"/>
    <mergeCell ref="C8:C11"/>
    <mergeCell ref="D8:E9"/>
    <mergeCell ref="F8:G9"/>
    <mergeCell ref="U8:AB8"/>
    <mergeCell ref="AC8:AC11"/>
    <mergeCell ref="L10:L11"/>
    <mergeCell ref="M10:M11"/>
    <mergeCell ref="R8:T9"/>
  </mergeCells>
  <pageMargins left="0.25" right="0" top="0.75" bottom="1.23" header="0.3" footer="0.3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A1A5-9A21-4996-A827-E6AA3583ADDE}">
  <sheetPr>
    <tabColor rgb="FF92D050"/>
  </sheetPr>
  <dimension ref="A1:AL58"/>
  <sheetViews>
    <sheetView topLeftCell="A9" zoomScale="70" zoomScaleNormal="70" zoomScaleSheetLayoutView="90" zoomScalePageLayoutView="40" workbookViewId="0">
      <selection activeCell="J12" sqref="J12:J18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35" t="s">
        <v>62</v>
      </c>
      <c r="K14" s="25"/>
      <c r="L14" s="25"/>
      <c r="M14" s="25"/>
      <c r="N14" s="25"/>
      <c r="O14" s="25"/>
      <c r="P14" s="25">
        <v>0</v>
      </c>
      <c r="Q14" s="9">
        <f>K14+L14+M14+N14+O14+P14</f>
        <v>0</v>
      </c>
      <c r="R14" s="26">
        <v>36472</v>
      </c>
      <c r="S14" s="26">
        <v>4470</v>
      </c>
      <c r="T14" s="8">
        <f>SUM(R14+S14)</f>
        <v>40942</v>
      </c>
      <c r="U14" s="27">
        <v>0</v>
      </c>
      <c r="V14" s="27">
        <v>0</v>
      </c>
      <c r="W14" s="28">
        <v>0</v>
      </c>
      <c r="X14" s="29">
        <v>0</v>
      </c>
      <c r="Y14" s="30">
        <v>0</v>
      </c>
      <c r="Z14" s="27">
        <v>0</v>
      </c>
      <c r="AA14" s="31">
        <v>1</v>
      </c>
      <c r="AB14" s="29">
        <v>200</v>
      </c>
      <c r="AC14" s="25">
        <f>SUM(T14)-(V14+X14+Z14+AB14)</f>
        <v>40742</v>
      </c>
      <c r="AD14" s="32">
        <v>11</v>
      </c>
    </row>
    <row r="15" spans="1:30" s="33" customFormat="1" ht="29.25" customHeight="1" x14ac:dyDescent="0.2">
      <c r="A15" s="62">
        <v>4</v>
      </c>
      <c r="B15" s="7" t="s">
        <v>74</v>
      </c>
      <c r="C15" s="6" t="s">
        <v>75</v>
      </c>
      <c r="D15" s="61">
        <v>1</v>
      </c>
      <c r="E15" s="61">
        <v>81</v>
      </c>
      <c r="F15" s="61">
        <v>0</v>
      </c>
      <c r="G15" s="61">
        <v>0</v>
      </c>
      <c r="H15" s="61">
        <v>1</v>
      </c>
      <c r="I15" s="61">
        <v>81</v>
      </c>
      <c r="J15" s="35" t="s">
        <v>62</v>
      </c>
      <c r="K15" s="69">
        <v>84</v>
      </c>
      <c r="L15" s="69">
        <v>367</v>
      </c>
      <c r="M15" s="69">
        <v>11.45</v>
      </c>
      <c r="N15" s="69">
        <v>324</v>
      </c>
      <c r="O15" s="69">
        <v>157</v>
      </c>
      <c r="P15" s="69">
        <v>0</v>
      </c>
      <c r="Q15" s="9">
        <f>K15+L15+M15+N15+O15+P15</f>
        <v>943.45</v>
      </c>
      <c r="R15" s="26">
        <v>40942</v>
      </c>
      <c r="S15" s="26">
        <v>7204</v>
      </c>
      <c r="T15" s="8">
        <f>SUM(R15+S15)</f>
        <v>48146</v>
      </c>
      <c r="U15" s="27">
        <v>0</v>
      </c>
      <c r="V15" s="27">
        <v>0</v>
      </c>
      <c r="W15" s="28">
        <v>0</v>
      </c>
      <c r="X15" s="29">
        <v>0</v>
      </c>
      <c r="Y15" s="30">
        <v>0</v>
      </c>
      <c r="Z15" s="27">
        <v>0</v>
      </c>
      <c r="AA15" s="31">
        <v>4</v>
      </c>
      <c r="AB15" s="29">
        <v>4667</v>
      </c>
      <c r="AC15" s="25">
        <f>SUM(T15)-(V15+X15+Z15+AB15)</f>
        <v>43479</v>
      </c>
      <c r="AD15" s="32">
        <v>13</v>
      </c>
    </row>
    <row r="16" spans="1:30" s="33" customFormat="1" ht="29.25" customHeight="1" x14ac:dyDescent="0.2">
      <c r="A16" s="62">
        <v>5</v>
      </c>
      <c r="B16" s="7" t="s">
        <v>74</v>
      </c>
      <c r="C16" s="6" t="s">
        <v>75</v>
      </c>
      <c r="D16" s="61">
        <v>1</v>
      </c>
      <c r="E16" s="61">
        <v>85</v>
      </c>
      <c r="F16" s="61">
        <v>0</v>
      </c>
      <c r="G16" s="61">
        <v>0</v>
      </c>
      <c r="H16" s="61">
        <v>1</v>
      </c>
      <c r="I16" s="61">
        <v>85</v>
      </c>
      <c r="J16" s="35" t="s">
        <v>62</v>
      </c>
      <c r="K16" s="69">
        <v>72</v>
      </c>
      <c r="L16" s="69">
        <v>377</v>
      </c>
      <c r="M16" s="69">
        <v>13.17</v>
      </c>
      <c r="N16" s="69">
        <v>50.75</v>
      </c>
      <c r="O16" s="69">
        <v>148</v>
      </c>
      <c r="P16" s="69">
        <v>0</v>
      </c>
      <c r="Q16" s="9">
        <f>K16+L16+M16+N16+O16+P16</f>
        <v>660.92000000000007</v>
      </c>
      <c r="R16" s="26">
        <v>43479</v>
      </c>
      <c r="S16" s="26">
        <v>5034</v>
      </c>
      <c r="T16" s="8">
        <f>SUM(R16+S16)</f>
        <v>48513</v>
      </c>
      <c r="U16" s="27">
        <v>0</v>
      </c>
      <c r="V16" s="27">
        <v>0</v>
      </c>
      <c r="W16" s="28">
        <v>0</v>
      </c>
      <c r="X16" s="29">
        <v>0</v>
      </c>
      <c r="Y16" s="30">
        <v>0</v>
      </c>
      <c r="Z16" s="27">
        <v>0</v>
      </c>
      <c r="AA16" s="31">
        <v>6</v>
      </c>
      <c r="AB16" s="29">
        <v>3879.25</v>
      </c>
      <c r="AC16" s="25">
        <f>SUM(T16)-(V16+X16+Z16+AB16)</f>
        <v>44633.75</v>
      </c>
      <c r="AD16" s="32">
        <v>14</v>
      </c>
    </row>
    <row r="17" spans="1:30" s="33" customFormat="1" ht="29.25" customHeight="1" x14ac:dyDescent="0.2">
      <c r="A17" s="62">
        <v>6</v>
      </c>
      <c r="B17" s="7" t="s">
        <v>74</v>
      </c>
      <c r="C17" s="6" t="s">
        <v>75</v>
      </c>
      <c r="D17" s="61">
        <v>1</v>
      </c>
      <c r="E17" s="61">
        <v>86</v>
      </c>
      <c r="F17" s="61">
        <v>0</v>
      </c>
      <c r="G17" s="61">
        <v>0</v>
      </c>
      <c r="H17" s="61">
        <v>1</v>
      </c>
      <c r="I17" s="61">
        <v>86</v>
      </c>
      <c r="J17" s="35" t="s">
        <v>62</v>
      </c>
      <c r="K17" s="69">
        <v>74.5</v>
      </c>
      <c r="L17" s="69">
        <v>431</v>
      </c>
      <c r="M17" s="69">
        <v>13.2</v>
      </c>
      <c r="N17" s="69">
        <v>229.25</v>
      </c>
      <c r="O17" s="69">
        <v>55</v>
      </c>
      <c r="P17" s="69">
        <v>0</v>
      </c>
      <c r="Q17" s="9">
        <f t="shared" ref="Q17:Q18" si="0">K17+L17+M17+N17+O17+P17</f>
        <v>802.95</v>
      </c>
      <c r="R17" s="26">
        <v>44633.75</v>
      </c>
      <c r="S17" s="26">
        <v>6263.5</v>
      </c>
      <c r="T17" s="8">
        <f t="shared" ref="T17:T18" si="1">SUM(R17+S17)</f>
        <v>50897.25</v>
      </c>
      <c r="U17" s="27">
        <v>0</v>
      </c>
      <c r="V17" s="27">
        <v>0</v>
      </c>
      <c r="W17" s="28">
        <v>0</v>
      </c>
      <c r="X17" s="29">
        <v>0</v>
      </c>
      <c r="Y17" s="30">
        <v>0</v>
      </c>
      <c r="Z17" s="27">
        <v>0</v>
      </c>
      <c r="AA17" s="31">
        <v>1</v>
      </c>
      <c r="AB17" s="29">
        <v>1054.75</v>
      </c>
      <c r="AC17" s="25">
        <f t="shared" ref="AC17:AC18" si="2">SUM(T17)-(V17+X17+Z17+AB17)</f>
        <v>49842.5</v>
      </c>
      <c r="AD17" s="32">
        <v>15</v>
      </c>
    </row>
    <row r="18" spans="1:30" s="33" customFormat="1" ht="29.25" customHeight="1" x14ac:dyDescent="0.2">
      <c r="A18" s="62">
        <v>7</v>
      </c>
      <c r="B18" s="7" t="s">
        <v>74</v>
      </c>
      <c r="C18" s="6" t="s">
        <v>75</v>
      </c>
      <c r="D18" s="61">
        <v>1</v>
      </c>
      <c r="E18" s="61">
        <v>88</v>
      </c>
      <c r="F18" s="61">
        <v>0</v>
      </c>
      <c r="G18" s="61">
        <v>0</v>
      </c>
      <c r="H18" s="61">
        <v>1</v>
      </c>
      <c r="I18" s="61">
        <v>88</v>
      </c>
      <c r="J18" s="35" t="s">
        <v>62</v>
      </c>
      <c r="K18" s="69">
        <v>63.87</v>
      </c>
      <c r="L18" s="69">
        <v>278.5</v>
      </c>
      <c r="M18" s="69">
        <v>13.34</v>
      </c>
      <c r="N18" s="69">
        <v>271.5</v>
      </c>
      <c r="O18" s="69">
        <v>119.5</v>
      </c>
      <c r="P18" s="69">
        <v>0</v>
      </c>
      <c r="Q18" s="9">
        <f t="shared" si="0"/>
        <v>746.71</v>
      </c>
      <c r="R18" s="26">
        <v>49842.5</v>
      </c>
      <c r="S18" s="26">
        <v>6072.5</v>
      </c>
      <c r="T18" s="8">
        <f t="shared" si="1"/>
        <v>55915</v>
      </c>
      <c r="U18" s="27">
        <v>0</v>
      </c>
      <c r="V18" s="27">
        <v>0</v>
      </c>
      <c r="W18" s="28">
        <v>0</v>
      </c>
      <c r="X18" s="29">
        <v>0</v>
      </c>
      <c r="Y18" s="30">
        <v>0</v>
      </c>
      <c r="Z18" s="27">
        <v>0</v>
      </c>
      <c r="AA18" s="31">
        <v>7</v>
      </c>
      <c r="AB18" s="29">
        <v>6559</v>
      </c>
      <c r="AC18" s="25">
        <f t="shared" si="2"/>
        <v>49356</v>
      </c>
      <c r="AD18" s="32">
        <v>15</v>
      </c>
    </row>
    <row r="19" spans="1:30" s="33" customFormat="1" ht="29.25" customHeight="1" x14ac:dyDescent="0.2">
      <c r="A19" s="79"/>
      <c r="B19" s="80"/>
      <c r="C19" s="81"/>
      <c r="D19" s="82"/>
      <c r="E19" s="82"/>
      <c r="F19" s="82"/>
      <c r="G19" s="82"/>
      <c r="H19" s="82"/>
      <c r="I19" s="82"/>
      <c r="J19" s="83"/>
      <c r="K19" s="84"/>
      <c r="L19" s="84"/>
      <c r="M19" s="84"/>
      <c r="N19" s="84"/>
      <c r="O19" s="84"/>
      <c r="P19" s="84"/>
      <c r="Q19" s="85"/>
      <c r="R19" s="86"/>
      <c r="S19" s="86"/>
      <c r="T19" s="87"/>
      <c r="U19" s="88"/>
      <c r="V19" s="88"/>
      <c r="W19" s="89"/>
      <c r="X19" s="90"/>
      <c r="Y19" s="91"/>
      <c r="Z19" s="88"/>
      <c r="AA19" s="92"/>
      <c r="AB19" s="90"/>
      <c r="AC19" s="93"/>
      <c r="AD19" s="94"/>
    </row>
    <row r="20" spans="1:30" ht="32.25" x14ac:dyDescent="0.7">
      <c r="A20" s="102" t="s">
        <v>65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</row>
    <row r="21" spans="1:30" ht="32.25" x14ac:dyDescent="0.7">
      <c r="A21" s="2" t="s">
        <v>68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2.25" x14ac:dyDescent="0.7">
      <c r="A22" s="2" t="s">
        <v>66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2.25" x14ac:dyDescent="0.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80.75" customHeight="1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</row>
    <row r="33" spans="1:38" ht="23.25" x14ac:dyDescent="0.5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39" t="s">
        <v>64</v>
      </c>
      <c r="AH33" s="139"/>
      <c r="AI33" s="139"/>
    </row>
    <row r="34" spans="1:38" ht="30" x14ac:dyDescent="0.2">
      <c r="E34" s="140" t="s">
        <v>71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</row>
    <row r="35" spans="1:38" ht="30" x14ac:dyDescent="0.2">
      <c r="E35" s="140" t="s">
        <v>75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</row>
    <row r="36" spans="1:38" ht="30" x14ac:dyDescent="0.2">
      <c r="E36" s="140" t="s">
        <v>80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38" ht="27" x14ac:dyDescent="0.2">
      <c r="A37" s="141" t="s">
        <v>23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</row>
    <row r="38" spans="1:38" ht="27" x14ac:dyDescent="0.2">
      <c r="A38" s="143" t="s">
        <v>21</v>
      </c>
      <c r="B38" s="146" t="s">
        <v>34</v>
      </c>
      <c r="C38" s="146" t="s">
        <v>19</v>
      </c>
      <c r="D38" s="143" t="s">
        <v>20</v>
      </c>
      <c r="E38" s="149" t="s">
        <v>30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63"/>
      <c r="Q38" s="153" t="s">
        <v>31</v>
      </c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  <c r="AC38" s="159" t="s">
        <v>25</v>
      </c>
      <c r="AD38" s="160"/>
      <c r="AE38" s="161"/>
      <c r="AF38" s="165" t="s">
        <v>28</v>
      </c>
      <c r="AG38" s="166"/>
      <c r="AH38" s="166"/>
      <c r="AI38" s="167"/>
    </row>
    <row r="39" spans="1:38" ht="27" x14ac:dyDescent="0.2">
      <c r="A39" s="144"/>
      <c r="B39" s="147"/>
      <c r="C39" s="147"/>
      <c r="D39" s="144"/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64"/>
      <c r="Q39" s="156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8"/>
      <c r="AC39" s="162"/>
      <c r="AD39" s="163"/>
      <c r="AE39" s="164"/>
      <c r="AF39" s="168"/>
      <c r="AG39" s="169"/>
      <c r="AH39" s="169"/>
      <c r="AI39" s="170"/>
    </row>
    <row r="40" spans="1:38" ht="40.5" customHeight="1" x14ac:dyDescent="0.2">
      <c r="A40" s="144"/>
      <c r="B40" s="147"/>
      <c r="C40" s="147"/>
      <c r="D40" s="144"/>
      <c r="E40" s="171" t="s">
        <v>45</v>
      </c>
      <c r="F40" s="171" t="s">
        <v>63</v>
      </c>
      <c r="G40" s="171" t="s">
        <v>47</v>
      </c>
      <c r="H40" s="171" t="s">
        <v>48</v>
      </c>
      <c r="I40" s="171" t="s">
        <v>49</v>
      </c>
      <c r="J40" s="171" t="s">
        <v>50</v>
      </c>
      <c r="K40" s="171" t="s">
        <v>51</v>
      </c>
      <c r="L40" s="171" t="s">
        <v>52</v>
      </c>
      <c r="M40" s="171" t="s">
        <v>44</v>
      </c>
      <c r="N40" s="171" t="s">
        <v>53</v>
      </c>
      <c r="O40" s="171" t="s">
        <v>54</v>
      </c>
      <c r="P40" s="171" t="s">
        <v>55</v>
      </c>
      <c r="Q40" s="173" t="s">
        <v>45</v>
      </c>
      <c r="R40" s="173" t="s">
        <v>46</v>
      </c>
      <c r="S40" s="173" t="s">
        <v>47</v>
      </c>
      <c r="T40" s="173" t="s">
        <v>48</v>
      </c>
      <c r="U40" s="173" t="s">
        <v>59</v>
      </c>
      <c r="V40" s="173" t="s">
        <v>50</v>
      </c>
      <c r="W40" s="173" t="s">
        <v>51</v>
      </c>
      <c r="X40" s="173" t="s">
        <v>52</v>
      </c>
      <c r="Y40" s="173" t="s">
        <v>44</v>
      </c>
      <c r="Z40" s="173" t="s">
        <v>53</v>
      </c>
      <c r="AA40" s="173" t="s">
        <v>90</v>
      </c>
      <c r="AB40" s="173" t="s">
        <v>89</v>
      </c>
      <c r="AC40" s="178" t="s">
        <v>86</v>
      </c>
      <c r="AD40" s="178" t="s">
        <v>87</v>
      </c>
      <c r="AE40" s="180" t="s">
        <v>88</v>
      </c>
      <c r="AF40" s="175" t="s">
        <v>79</v>
      </c>
      <c r="AG40" s="175" t="s">
        <v>26</v>
      </c>
      <c r="AH40" s="175" t="s">
        <v>27</v>
      </c>
      <c r="AI40" s="175" t="s">
        <v>29</v>
      </c>
    </row>
    <row r="41" spans="1:38" ht="29.25" customHeight="1" x14ac:dyDescent="0.2">
      <c r="A41" s="145"/>
      <c r="B41" s="148"/>
      <c r="C41" s="148"/>
      <c r="D41" s="145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9"/>
      <c r="AD41" s="179"/>
      <c r="AE41" s="180"/>
      <c r="AF41" s="175"/>
      <c r="AG41" s="175"/>
      <c r="AH41" s="175"/>
      <c r="AI41" s="175"/>
    </row>
    <row r="42" spans="1:38" ht="27" x14ac:dyDescent="0.2">
      <c r="A42" s="176" t="s">
        <v>61</v>
      </c>
      <c r="B42" s="177"/>
      <c r="C42" s="34">
        <v>243970</v>
      </c>
      <c r="D42" s="35" t="s">
        <v>62</v>
      </c>
      <c r="E42" s="36">
        <v>18</v>
      </c>
      <c r="F42" s="36">
        <f>E42*12</f>
        <v>216</v>
      </c>
      <c r="G42" s="36">
        <v>20</v>
      </c>
      <c r="H42" s="36">
        <f>G42*6</f>
        <v>120</v>
      </c>
      <c r="I42" s="36">
        <v>20</v>
      </c>
      <c r="J42" s="36">
        <f>I42*20</f>
        <v>400</v>
      </c>
      <c r="K42" s="36">
        <v>25</v>
      </c>
      <c r="L42" s="36">
        <f>K42*8</f>
        <v>200</v>
      </c>
      <c r="M42" s="36">
        <v>16</v>
      </c>
      <c r="N42" s="36">
        <f>M42*20</f>
        <v>320</v>
      </c>
      <c r="O42" s="37">
        <v>99</v>
      </c>
      <c r="P42" s="38">
        <f>F42+H42+J42+L42+N42</f>
        <v>1256</v>
      </c>
      <c r="Q42" s="39">
        <v>18</v>
      </c>
      <c r="R42" s="39">
        <f>Q42*13</f>
        <v>234</v>
      </c>
      <c r="S42" s="39">
        <v>20</v>
      </c>
      <c r="T42" s="39">
        <f>S42*8</f>
        <v>160</v>
      </c>
      <c r="U42" s="39">
        <v>20</v>
      </c>
      <c r="V42" s="39">
        <f>U42*22</f>
        <v>440</v>
      </c>
      <c r="W42" s="39">
        <v>25</v>
      </c>
      <c r="X42" s="39">
        <f>W42*10</f>
        <v>250</v>
      </c>
      <c r="Y42" s="39">
        <v>16</v>
      </c>
      <c r="Z42" s="39">
        <f>Y42*22</f>
        <v>352</v>
      </c>
      <c r="AA42" s="39">
        <v>99</v>
      </c>
      <c r="AB42" s="39">
        <f>R42+T42+V42+X42+Z42</f>
        <v>1436</v>
      </c>
      <c r="AC42" s="40">
        <f>SUM(P42)</f>
        <v>1256</v>
      </c>
      <c r="AD42" s="40">
        <f>SUM(AB42)</f>
        <v>1436</v>
      </c>
      <c r="AE42" s="41">
        <f>AD42-AC42</f>
        <v>180</v>
      </c>
      <c r="AF42" s="42">
        <v>180</v>
      </c>
      <c r="AG42" s="42"/>
      <c r="AH42" s="42"/>
      <c r="AI42" s="42"/>
    </row>
    <row r="43" spans="1:38" ht="27" x14ac:dyDescent="0.6">
      <c r="A43" s="43">
        <v>1</v>
      </c>
      <c r="B43" s="44" t="s">
        <v>77</v>
      </c>
      <c r="C43" s="45" t="s">
        <v>78</v>
      </c>
      <c r="D43" s="35" t="s">
        <v>62</v>
      </c>
      <c r="E43" s="46">
        <v>1766</v>
      </c>
      <c r="F43" s="47">
        <v>13.9</v>
      </c>
      <c r="G43" s="46">
        <v>2072</v>
      </c>
      <c r="H43" s="46">
        <v>1.2</v>
      </c>
      <c r="I43" s="46">
        <v>587</v>
      </c>
      <c r="J43" s="47">
        <v>23.7</v>
      </c>
      <c r="K43" s="46">
        <v>2131</v>
      </c>
      <c r="L43" s="46">
        <v>2.25</v>
      </c>
      <c r="M43" s="46">
        <v>285</v>
      </c>
      <c r="N43" s="46">
        <v>11.7</v>
      </c>
      <c r="O43" s="47">
        <f>SUM(E43+G43+I43+K43+M43)</f>
        <v>6841</v>
      </c>
      <c r="P43" s="56">
        <f>F43+H43+J43+L43+N43</f>
        <v>52.75</v>
      </c>
      <c r="Q43" s="48">
        <v>1766</v>
      </c>
      <c r="R43" s="48">
        <v>13.9</v>
      </c>
      <c r="S43" s="48">
        <v>2072</v>
      </c>
      <c r="T43" s="48">
        <v>1.2</v>
      </c>
      <c r="U43" s="48">
        <v>587</v>
      </c>
      <c r="V43" s="48">
        <v>23.7</v>
      </c>
      <c r="W43" s="48">
        <v>2131</v>
      </c>
      <c r="X43" s="48">
        <v>2.25</v>
      </c>
      <c r="Y43" s="48">
        <v>285</v>
      </c>
      <c r="Z43" s="48">
        <v>11.7</v>
      </c>
      <c r="AA43" s="59">
        <f>SUM(Q43+S43+U43+W43+Y43)</f>
        <v>6841</v>
      </c>
      <c r="AB43" s="57">
        <f>R43+T43+V43+X43+Z43</f>
        <v>52.75</v>
      </c>
      <c r="AC43" s="58">
        <f>SUM(P43)</f>
        <v>52.75</v>
      </c>
      <c r="AD43" s="58">
        <f>SUM(AB43)</f>
        <v>52.75</v>
      </c>
      <c r="AE43" s="68">
        <f t="shared" ref="AE43:AE44" si="3">AD43-AC43</f>
        <v>0</v>
      </c>
      <c r="AF43" s="49">
        <v>31513</v>
      </c>
      <c r="AG43" s="50"/>
      <c r="AH43" s="50"/>
      <c r="AI43" s="50"/>
    </row>
    <row r="44" spans="1:38" ht="27" x14ac:dyDescent="0.6">
      <c r="A44" s="43">
        <v>2</v>
      </c>
      <c r="B44" s="44" t="s">
        <v>77</v>
      </c>
      <c r="C44" s="45" t="s">
        <v>91</v>
      </c>
      <c r="D44" s="35" t="s">
        <v>62</v>
      </c>
      <c r="E44" s="46">
        <v>130</v>
      </c>
      <c r="F44" s="47">
        <v>9.67</v>
      </c>
      <c r="G44" s="46">
        <v>330</v>
      </c>
      <c r="H44" s="47">
        <v>1.2</v>
      </c>
      <c r="I44" s="46">
        <v>44</v>
      </c>
      <c r="J44" s="47">
        <v>36.24</v>
      </c>
      <c r="K44" s="46">
        <v>376</v>
      </c>
      <c r="L44" s="47">
        <v>2.65</v>
      </c>
      <c r="M44" s="46">
        <v>101</v>
      </c>
      <c r="N44" s="47">
        <v>11.5</v>
      </c>
      <c r="O44" s="47">
        <f>SUM(E44+G44+I44+K44+M44)</f>
        <v>981</v>
      </c>
      <c r="P44" s="56">
        <f>F44+H44+J44+L44+N44</f>
        <v>61.26</v>
      </c>
      <c r="Q44" s="66">
        <v>130</v>
      </c>
      <c r="R44" s="66">
        <v>9.67</v>
      </c>
      <c r="S44" s="66">
        <v>330</v>
      </c>
      <c r="T44" s="66">
        <v>1.2</v>
      </c>
      <c r="U44" s="66">
        <v>44</v>
      </c>
      <c r="V44" s="66">
        <v>36.24</v>
      </c>
      <c r="W44" s="66">
        <v>376</v>
      </c>
      <c r="X44" s="66">
        <v>2.65</v>
      </c>
      <c r="Y44" s="66">
        <v>101</v>
      </c>
      <c r="Z44" s="66">
        <v>11.5</v>
      </c>
      <c r="AA44" s="59">
        <f t="shared" ref="AA44:AA45" si="4">SUM(Q44+S44+U44+W44+Y44)</f>
        <v>981</v>
      </c>
      <c r="AB44" s="67">
        <f>R44+T44+V44+X44+Z44</f>
        <v>61.26</v>
      </c>
      <c r="AC44" s="58">
        <f>SUM(P44)</f>
        <v>61.26</v>
      </c>
      <c r="AD44" s="58">
        <f>SUM(AB44)</f>
        <v>61.26</v>
      </c>
      <c r="AE44" s="68">
        <f t="shared" si="3"/>
        <v>0</v>
      </c>
      <c r="AF44" s="60">
        <v>36472</v>
      </c>
      <c r="AG44" s="50"/>
      <c r="AH44" s="50"/>
      <c r="AI44" s="50"/>
    </row>
    <row r="45" spans="1:38" ht="27" x14ac:dyDescent="0.6">
      <c r="A45" s="43">
        <v>3</v>
      </c>
      <c r="B45" s="44" t="s">
        <v>77</v>
      </c>
      <c r="C45" s="45" t="s">
        <v>92</v>
      </c>
      <c r="D45" s="35" t="s">
        <v>62</v>
      </c>
      <c r="E45" s="65">
        <v>42.75</v>
      </c>
      <c r="F45" s="65">
        <v>7.25</v>
      </c>
      <c r="G45" s="65">
        <v>262</v>
      </c>
      <c r="H45" s="65">
        <v>1</v>
      </c>
      <c r="I45" s="65">
        <v>8.17</v>
      </c>
      <c r="J45" s="65">
        <v>16.670000000000002</v>
      </c>
      <c r="K45" s="65">
        <v>129.25</v>
      </c>
      <c r="L45" s="65">
        <v>2.25</v>
      </c>
      <c r="M45" s="65">
        <v>59.5</v>
      </c>
      <c r="N45" s="65">
        <v>11</v>
      </c>
      <c r="O45" s="47">
        <f>SUM(E45+G45+I45+K45+M45)</f>
        <v>501.67</v>
      </c>
      <c r="P45" s="56">
        <f>F45+H45+J45+L45+N45</f>
        <v>38.17</v>
      </c>
      <c r="Q45" s="66">
        <v>42.75</v>
      </c>
      <c r="R45" s="66">
        <v>8</v>
      </c>
      <c r="S45" s="66">
        <v>262</v>
      </c>
      <c r="T45" s="66">
        <v>1.2</v>
      </c>
      <c r="U45" s="66">
        <v>8.17</v>
      </c>
      <c r="V45" s="66">
        <v>18.84</v>
      </c>
      <c r="W45" s="66">
        <v>129.25</v>
      </c>
      <c r="X45" s="66">
        <v>2.6</v>
      </c>
      <c r="Y45" s="66">
        <v>59.5</v>
      </c>
      <c r="Z45" s="66">
        <v>11.5</v>
      </c>
      <c r="AA45" s="59">
        <f t="shared" si="4"/>
        <v>501.67</v>
      </c>
      <c r="AB45" s="67">
        <f>R45+T45+V45+X45+Z45</f>
        <v>42.14</v>
      </c>
      <c r="AC45" s="58">
        <f>SUM(P45)</f>
        <v>38.17</v>
      </c>
      <c r="AD45" s="58">
        <f>SUM(AB45)</f>
        <v>42.14</v>
      </c>
      <c r="AE45" s="68">
        <f>AD45-AC45</f>
        <v>3.9699999999999989</v>
      </c>
      <c r="AF45" s="60">
        <v>40942</v>
      </c>
      <c r="AG45" s="50"/>
      <c r="AH45" s="50"/>
      <c r="AI45" s="50"/>
    </row>
    <row r="46" spans="1:38" s="77" customFormat="1" ht="27" x14ac:dyDescent="0.6">
      <c r="A46" s="43">
        <v>4</v>
      </c>
      <c r="B46" s="44" t="s">
        <v>77</v>
      </c>
      <c r="C46" s="45" t="s">
        <v>93</v>
      </c>
      <c r="D46" s="35" t="s">
        <v>62</v>
      </c>
      <c r="E46" s="70">
        <v>84</v>
      </c>
      <c r="F46" s="70">
        <v>9</v>
      </c>
      <c r="G46" s="70">
        <v>367</v>
      </c>
      <c r="H46" s="70">
        <v>1</v>
      </c>
      <c r="I46" s="70">
        <v>11.45</v>
      </c>
      <c r="J46" s="70">
        <v>67.5</v>
      </c>
      <c r="K46" s="70">
        <v>324</v>
      </c>
      <c r="L46" s="70">
        <v>2.25</v>
      </c>
      <c r="M46" s="70">
        <v>157</v>
      </c>
      <c r="N46" s="70">
        <v>10</v>
      </c>
      <c r="O46" s="70">
        <f>SUM(E46+G46+I46+K46+M46)</f>
        <v>943.45</v>
      </c>
      <c r="P46" s="71">
        <f t="shared" ref="P46:P47" si="5">F46+H46+J46+L46+N46</f>
        <v>89.75</v>
      </c>
      <c r="Q46" s="72">
        <v>84</v>
      </c>
      <c r="R46" s="72">
        <v>10</v>
      </c>
      <c r="S46" s="72">
        <v>367</v>
      </c>
      <c r="T46" s="72">
        <v>1.3</v>
      </c>
      <c r="U46" s="72">
        <v>11.45</v>
      </c>
      <c r="V46" s="72">
        <v>71.63</v>
      </c>
      <c r="W46" s="72">
        <v>162</v>
      </c>
      <c r="X46" s="72">
        <v>2.6</v>
      </c>
      <c r="Y46" s="72">
        <v>157</v>
      </c>
      <c r="Z46" s="72">
        <v>11</v>
      </c>
      <c r="AA46" s="72">
        <f t="shared" ref="AA46" si="6">SUM(Q46+S46+U46+W46+Y46)</f>
        <v>781.45</v>
      </c>
      <c r="AB46" s="67">
        <f t="shared" ref="AB46:AB47" si="7">R46+T46+V46+X46+Z46</f>
        <v>96.529999999999987</v>
      </c>
      <c r="AC46" s="73">
        <f t="shared" ref="AC46:AC47" si="8">SUM(P46)</f>
        <v>89.75</v>
      </c>
      <c r="AD46" s="73">
        <f t="shared" ref="AD46:AD47" si="9">SUM(AB46)</f>
        <v>96.529999999999987</v>
      </c>
      <c r="AE46" s="74">
        <f>AD46-AC46</f>
        <v>6.7799999999999869</v>
      </c>
      <c r="AF46" s="75">
        <v>43479</v>
      </c>
      <c r="AG46" s="76"/>
      <c r="AH46" s="76"/>
      <c r="AI46" s="76"/>
    </row>
    <row r="47" spans="1:38" ht="27" x14ac:dyDescent="0.6">
      <c r="A47" s="43">
        <v>5</v>
      </c>
      <c r="B47" s="44" t="s">
        <v>77</v>
      </c>
      <c r="C47" s="45" t="s">
        <v>94</v>
      </c>
      <c r="D47" s="35" t="s">
        <v>62</v>
      </c>
      <c r="E47" s="46">
        <v>72</v>
      </c>
      <c r="F47" s="47">
        <v>9</v>
      </c>
      <c r="G47" s="46">
        <v>377</v>
      </c>
      <c r="H47" s="47">
        <v>1</v>
      </c>
      <c r="I47" s="47">
        <v>13.17</v>
      </c>
      <c r="J47" s="47">
        <v>18.34</v>
      </c>
      <c r="K47" s="47">
        <v>50.75</v>
      </c>
      <c r="L47" s="47">
        <v>2.25</v>
      </c>
      <c r="M47" s="46">
        <v>148</v>
      </c>
      <c r="N47" s="47">
        <v>11</v>
      </c>
      <c r="O47" s="78">
        <f>SUM(E47+G47+I47+K47+M47)</f>
        <v>660.92000000000007</v>
      </c>
      <c r="P47" s="71">
        <f t="shared" si="5"/>
        <v>41.59</v>
      </c>
      <c r="Q47" s="52">
        <v>72</v>
      </c>
      <c r="R47" s="59">
        <v>9.84</v>
      </c>
      <c r="S47" s="59">
        <v>377</v>
      </c>
      <c r="T47" s="59">
        <v>1.2</v>
      </c>
      <c r="U47" s="59">
        <v>13.17</v>
      </c>
      <c r="V47" s="59">
        <v>19.5</v>
      </c>
      <c r="W47" s="59">
        <v>50.75</v>
      </c>
      <c r="X47" s="59">
        <v>2.6</v>
      </c>
      <c r="Y47" s="59">
        <v>148</v>
      </c>
      <c r="Z47" s="59">
        <v>1.2</v>
      </c>
      <c r="AA47" s="59">
        <f>SUM(Q47+S47+U47+W47+Y47)</f>
        <v>660.92000000000007</v>
      </c>
      <c r="AB47" s="59">
        <f t="shared" si="7"/>
        <v>34.340000000000003</v>
      </c>
      <c r="AC47" s="73">
        <f t="shared" si="8"/>
        <v>41.59</v>
      </c>
      <c r="AD47" s="73">
        <f t="shared" si="9"/>
        <v>34.340000000000003</v>
      </c>
      <c r="AE47" s="74">
        <f>AD47-AC47</f>
        <v>-7.25</v>
      </c>
      <c r="AF47" s="60">
        <v>44633.75</v>
      </c>
      <c r="AG47" s="50"/>
      <c r="AH47" s="50"/>
      <c r="AI47" s="50"/>
    </row>
    <row r="48" spans="1:38" ht="27" x14ac:dyDescent="0.6">
      <c r="A48" s="43">
        <v>6</v>
      </c>
      <c r="B48" s="44" t="s">
        <v>77</v>
      </c>
      <c r="C48" s="95" t="s">
        <v>95</v>
      </c>
      <c r="D48" s="35" t="s">
        <v>62</v>
      </c>
      <c r="E48" s="47">
        <v>74.5</v>
      </c>
      <c r="F48" s="47">
        <v>7.67</v>
      </c>
      <c r="G48" s="47">
        <v>431</v>
      </c>
      <c r="H48" s="47">
        <v>1</v>
      </c>
      <c r="I48" s="47">
        <v>13.2</v>
      </c>
      <c r="J48" s="47">
        <v>16.670000000000002</v>
      </c>
      <c r="K48" s="47">
        <v>229.25</v>
      </c>
      <c r="L48" s="47">
        <v>2.25</v>
      </c>
      <c r="M48" s="47">
        <v>55</v>
      </c>
      <c r="N48" s="47">
        <v>11</v>
      </c>
      <c r="O48" s="47">
        <f t="shared" ref="O48:O49" si="10">SUM(E48+G48+I48+K48+M48)</f>
        <v>802.95</v>
      </c>
      <c r="P48" s="47">
        <f>F48+H48+J48+L48+N48</f>
        <v>38.590000000000003</v>
      </c>
      <c r="Q48" s="59">
        <v>74.5</v>
      </c>
      <c r="R48" s="59">
        <v>8.67</v>
      </c>
      <c r="S48" s="59">
        <v>431</v>
      </c>
      <c r="T48" s="59">
        <v>1.2</v>
      </c>
      <c r="U48" s="59">
        <v>13.2</v>
      </c>
      <c r="V48" s="59">
        <v>18.84</v>
      </c>
      <c r="W48" s="59">
        <v>229.25</v>
      </c>
      <c r="X48" s="59">
        <v>2.75</v>
      </c>
      <c r="Y48" s="59">
        <v>55</v>
      </c>
      <c r="Z48" s="59">
        <v>11.75</v>
      </c>
      <c r="AA48" s="59">
        <f>SUM(Q48+S48+U48+W48+Y48)</f>
        <v>802.95</v>
      </c>
      <c r="AB48" s="59">
        <f>R48+T48+V48+X48+Z48</f>
        <v>43.21</v>
      </c>
      <c r="AC48" s="96">
        <f>SUM(P48)</f>
        <v>38.590000000000003</v>
      </c>
      <c r="AD48" s="96">
        <f>SUM(AB48)</f>
        <v>43.21</v>
      </c>
      <c r="AE48" s="96">
        <f t="shared" ref="AE48:AE49" si="11">AD48-AC48</f>
        <v>4.6199999999999974</v>
      </c>
      <c r="AF48" s="60">
        <v>49842.5</v>
      </c>
      <c r="AG48" s="50"/>
      <c r="AH48" s="50"/>
      <c r="AI48" s="50"/>
    </row>
    <row r="49" spans="1:36" ht="27" x14ac:dyDescent="0.6">
      <c r="A49" s="43">
        <v>7</v>
      </c>
      <c r="B49" s="44" t="s">
        <v>77</v>
      </c>
      <c r="C49" s="95" t="s">
        <v>96</v>
      </c>
      <c r="D49" s="35" t="s">
        <v>62</v>
      </c>
      <c r="E49" s="47">
        <v>63.87</v>
      </c>
      <c r="F49" s="47">
        <v>7.67</v>
      </c>
      <c r="G49" s="47">
        <v>278.5</v>
      </c>
      <c r="H49" s="47">
        <v>1</v>
      </c>
      <c r="I49" s="47">
        <v>13.34</v>
      </c>
      <c r="J49" s="47">
        <v>16.670000000000002</v>
      </c>
      <c r="K49" s="47">
        <v>271.5</v>
      </c>
      <c r="L49" s="47">
        <v>2.25</v>
      </c>
      <c r="M49" s="47">
        <v>119.5</v>
      </c>
      <c r="N49" s="47">
        <v>11</v>
      </c>
      <c r="O49" s="47">
        <f t="shared" si="10"/>
        <v>746.71</v>
      </c>
      <c r="P49" s="47">
        <f>F49+H49+J49+L49+N49</f>
        <v>38.590000000000003</v>
      </c>
      <c r="Q49" s="59">
        <v>63.87</v>
      </c>
      <c r="R49" s="59">
        <v>8.67</v>
      </c>
      <c r="S49" s="59">
        <v>278.5</v>
      </c>
      <c r="T49" s="59">
        <v>1.2</v>
      </c>
      <c r="U49" s="59">
        <v>13.34</v>
      </c>
      <c r="V49" s="59">
        <v>18.84</v>
      </c>
      <c r="W49" s="59">
        <v>271.5</v>
      </c>
      <c r="X49" s="59">
        <v>2.75</v>
      </c>
      <c r="Y49" s="59">
        <v>119.5</v>
      </c>
      <c r="Z49" s="59">
        <v>11.75</v>
      </c>
      <c r="AA49" s="59">
        <f>SUM(Q49+S49+U49+W49+Y49)</f>
        <v>746.71</v>
      </c>
      <c r="AB49" s="59">
        <f>R49+T49+V49+X49+Z49</f>
        <v>43.21</v>
      </c>
      <c r="AC49" s="96">
        <f>SUM(P49)</f>
        <v>38.590000000000003</v>
      </c>
      <c r="AD49" s="96">
        <f>SUM(AB49)</f>
        <v>43.21</v>
      </c>
      <c r="AE49" s="96">
        <f t="shared" si="11"/>
        <v>4.6199999999999974</v>
      </c>
      <c r="AF49" s="60">
        <v>49356</v>
      </c>
      <c r="AG49" s="50"/>
      <c r="AH49" s="50"/>
      <c r="AI49" s="50"/>
    </row>
    <row r="50" spans="1:36" ht="27" x14ac:dyDescent="0.6">
      <c r="A50" s="43">
        <v>8</v>
      </c>
      <c r="B50" s="43"/>
      <c r="C50" s="51"/>
      <c r="D50" s="51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3"/>
      <c r="AD50" s="53"/>
      <c r="AE50" s="53"/>
      <c r="AF50" s="50"/>
      <c r="AG50" s="50"/>
      <c r="AH50" s="50"/>
      <c r="AI50" s="50"/>
    </row>
    <row r="51" spans="1:36" ht="27" x14ac:dyDescent="0.6">
      <c r="A51" s="43">
        <v>9</v>
      </c>
      <c r="B51" s="43"/>
      <c r="C51" s="51"/>
      <c r="D51" s="51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3"/>
      <c r="AD51" s="53"/>
      <c r="AE51" s="53"/>
      <c r="AF51" s="50"/>
      <c r="AG51" s="50"/>
      <c r="AH51" s="50"/>
      <c r="AI51" s="50"/>
    </row>
    <row r="52" spans="1:36" ht="27" x14ac:dyDescent="0.6">
      <c r="A52" s="43" t="s">
        <v>9</v>
      </c>
      <c r="B52" s="43"/>
      <c r="C52" s="51"/>
      <c r="D52" s="51"/>
      <c r="E52" s="54" t="s">
        <v>22</v>
      </c>
      <c r="F52" s="55" t="s">
        <v>18</v>
      </c>
      <c r="G52" s="54" t="s">
        <v>22</v>
      </c>
      <c r="H52" s="55" t="s">
        <v>18</v>
      </c>
      <c r="I52" s="54" t="s">
        <v>22</v>
      </c>
      <c r="J52" s="55" t="s">
        <v>18</v>
      </c>
      <c r="K52" s="54" t="s">
        <v>22</v>
      </c>
      <c r="L52" s="55" t="s">
        <v>18</v>
      </c>
      <c r="M52" s="54" t="s">
        <v>22</v>
      </c>
      <c r="N52" s="55" t="s">
        <v>18</v>
      </c>
      <c r="O52" s="54" t="s">
        <v>22</v>
      </c>
      <c r="P52" s="55" t="s">
        <v>18</v>
      </c>
      <c r="Q52" s="54" t="s">
        <v>22</v>
      </c>
      <c r="R52" s="55" t="s">
        <v>18</v>
      </c>
      <c r="S52" s="54" t="s">
        <v>22</v>
      </c>
      <c r="T52" s="55" t="s">
        <v>18</v>
      </c>
      <c r="U52" s="55"/>
      <c r="V52" s="54" t="s">
        <v>22</v>
      </c>
      <c r="W52" s="55" t="s">
        <v>18</v>
      </c>
      <c r="X52" s="54" t="s">
        <v>22</v>
      </c>
      <c r="Y52" s="55" t="s">
        <v>18</v>
      </c>
      <c r="Z52" s="55" t="s">
        <v>18</v>
      </c>
      <c r="AA52" s="54" t="s">
        <v>22</v>
      </c>
      <c r="AB52" s="55" t="s">
        <v>18</v>
      </c>
      <c r="AC52" s="55" t="s">
        <v>18</v>
      </c>
      <c r="AD52" s="55" t="s">
        <v>18</v>
      </c>
      <c r="AE52" s="55" t="s">
        <v>18</v>
      </c>
      <c r="AF52" s="55" t="s">
        <v>18</v>
      </c>
      <c r="AG52" s="55" t="s">
        <v>18</v>
      </c>
      <c r="AH52" s="55" t="s">
        <v>18</v>
      </c>
      <c r="AI52" s="55" t="s">
        <v>18</v>
      </c>
    </row>
    <row r="54" spans="1:36" ht="32.25" x14ac:dyDescent="0.7">
      <c r="A54" s="102" t="s">
        <v>17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</row>
    <row r="55" spans="1:36" ht="32.25" x14ac:dyDescent="0.7">
      <c r="A55" s="2" t="s">
        <v>68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32.25" x14ac:dyDescent="0.7">
      <c r="A56" s="2" t="s">
        <v>67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32.25" x14ac:dyDescent="0.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2.25" x14ac:dyDescent="0.4">
      <c r="A58" s="101" t="s">
        <v>60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3"/>
      <c r="AF58" s="3"/>
      <c r="AG58" s="3"/>
      <c r="AH58" s="3"/>
      <c r="AI58" s="3"/>
      <c r="AJ58" s="3"/>
    </row>
  </sheetData>
  <mergeCells count="86">
    <mergeCell ref="AI40:AI41"/>
    <mergeCell ref="A42:B42"/>
    <mergeCell ref="A54:AJ54"/>
    <mergeCell ref="A58:AD58"/>
    <mergeCell ref="AC40:AC41"/>
    <mergeCell ref="AD40:AD41"/>
    <mergeCell ref="AE40:AE41"/>
    <mergeCell ref="AF40:AF41"/>
    <mergeCell ref="AG40:AG41"/>
    <mergeCell ref="AH40:AH41"/>
    <mergeCell ref="W40:W41"/>
    <mergeCell ref="X40:X41"/>
    <mergeCell ref="Y40:Y41"/>
    <mergeCell ref="Z40:Z41"/>
    <mergeCell ref="AA40:AA41"/>
    <mergeCell ref="AB40:AB41"/>
    <mergeCell ref="I40:I41"/>
    <mergeCell ref="J40:J41"/>
    <mergeCell ref="K40:K41"/>
    <mergeCell ref="L40:L41"/>
    <mergeCell ref="Q38:AB39"/>
    <mergeCell ref="P40:P41"/>
    <mergeCell ref="Q40:Q41"/>
    <mergeCell ref="R40:R41"/>
    <mergeCell ref="S40:S41"/>
    <mergeCell ref="T40:T41"/>
    <mergeCell ref="U40:U41"/>
    <mergeCell ref="E36:AL36"/>
    <mergeCell ref="A38:A41"/>
    <mergeCell ref="B38:B41"/>
    <mergeCell ref="C38:C41"/>
    <mergeCell ref="D38:D41"/>
    <mergeCell ref="E38:O39"/>
    <mergeCell ref="M40:M41"/>
    <mergeCell ref="N40:N41"/>
    <mergeCell ref="O40:O41"/>
    <mergeCell ref="V40:V41"/>
    <mergeCell ref="AC38:AE39"/>
    <mergeCell ref="AF38:AI39"/>
    <mergeCell ref="E40:E41"/>
    <mergeCell ref="F40:F41"/>
    <mergeCell ref="G40:G41"/>
    <mergeCell ref="H40:H41"/>
    <mergeCell ref="A24:AD24"/>
    <mergeCell ref="AG33:AI33"/>
    <mergeCell ref="E34:AL34"/>
    <mergeCell ref="E35:AL35"/>
    <mergeCell ref="N10:N11"/>
    <mergeCell ref="O10:O11"/>
    <mergeCell ref="K10:K11"/>
    <mergeCell ref="I8:I11"/>
    <mergeCell ref="J8:J11"/>
    <mergeCell ref="K8:Q9"/>
    <mergeCell ref="H8:H11"/>
    <mergeCell ref="A37:AI37"/>
    <mergeCell ref="P10:P11"/>
    <mergeCell ref="Q10:Q11"/>
    <mergeCell ref="R10:R11"/>
    <mergeCell ref="S10:S11"/>
    <mergeCell ref="T10:T11"/>
    <mergeCell ref="A20:AD20"/>
    <mergeCell ref="AD8:AD11"/>
    <mergeCell ref="U9:V9"/>
    <mergeCell ref="W9:X9"/>
    <mergeCell ref="Y9:Z9"/>
    <mergeCell ref="AA9:AB9"/>
    <mergeCell ref="D10:D11"/>
    <mergeCell ref="E10:E11"/>
    <mergeCell ref="F10:F11"/>
    <mergeCell ref="G10:G11"/>
    <mergeCell ref="AC1:AD1"/>
    <mergeCell ref="A2:AD2"/>
    <mergeCell ref="A3:AD3"/>
    <mergeCell ref="A4:AD4"/>
    <mergeCell ref="A6:AD6"/>
    <mergeCell ref="A7:AD7"/>
    <mergeCell ref="A8:A11"/>
    <mergeCell ref="B8:B11"/>
    <mergeCell ref="C8:C11"/>
    <mergeCell ref="D8:E9"/>
    <mergeCell ref="F8:G9"/>
    <mergeCell ref="U8:AB8"/>
    <mergeCell ref="AC8:AC11"/>
    <mergeCell ref="L10:L11"/>
    <mergeCell ref="M10:M11"/>
    <mergeCell ref="R8:T9"/>
  </mergeCells>
  <pageMargins left="0.25" right="0" top="0.75" bottom="1.23" header="0.3" footer="0.3"/>
  <pageSetup paperSize="9" scale="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C0E5-8E0E-4D69-A215-219DF4646C92}">
  <sheetPr>
    <tabColor rgb="FF92D050"/>
  </sheetPr>
  <dimension ref="A1:AL59"/>
  <sheetViews>
    <sheetView topLeftCell="A25" zoomScale="70" zoomScaleNormal="70" zoomScaleSheetLayoutView="90" zoomScalePageLayoutView="40" workbookViewId="0">
      <selection activeCell="J12" sqref="J12:J19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7.875" customWidth="1"/>
    <col min="11" max="11" width="12.625" customWidth="1"/>
    <col min="12" max="12" width="12.25" customWidth="1"/>
    <col min="13" max="13" width="9.625" customWidth="1"/>
    <col min="14" max="14" width="10.375" customWidth="1"/>
    <col min="15" max="15" width="10.125" customWidth="1"/>
    <col min="16" max="16" width="14.75" customWidth="1"/>
    <col min="17" max="18" width="13.375" customWidth="1"/>
    <col min="19" max="20" width="12.125" customWidth="1"/>
    <col min="21" max="21" width="11.125" customWidth="1"/>
    <col min="22" max="22" width="14.625" customWidth="1"/>
    <col min="23" max="23" width="11.875" customWidth="1"/>
    <col min="24" max="24" width="13.25" customWidth="1"/>
    <col min="25" max="25" width="10.25" customWidth="1"/>
    <col min="26" max="26" width="13.25" customWidth="1"/>
    <col min="27" max="27" width="12.75" customWidth="1"/>
    <col min="28" max="28" width="13.125" customWidth="1"/>
    <col min="29" max="29" width="16.375" customWidth="1"/>
    <col min="30" max="30" width="20.375" customWidth="1"/>
    <col min="31" max="31" width="13" bestFit="1" customWidth="1"/>
    <col min="32" max="32" width="13.625" customWidth="1"/>
    <col min="33" max="34" width="12.125" bestFit="1" customWidth="1"/>
    <col min="35" max="35" width="9" customWidth="1"/>
  </cols>
  <sheetData>
    <row r="1" spans="1:30" ht="30" x14ac:dyDescent="0.2">
      <c r="J1" s="1"/>
      <c r="K1" s="1"/>
      <c r="L1" s="1"/>
      <c r="M1" s="1"/>
      <c r="N1" s="1"/>
      <c r="O1" s="1"/>
      <c r="P1" s="1"/>
      <c r="Q1" s="1"/>
      <c r="AC1" s="119" t="s">
        <v>69</v>
      </c>
      <c r="AD1" s="119"/>
    </row>
    <row r="2" spans="1:30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0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09" t="s">
        <v>15</v>
      </c>
      <c r="K8" s="122" t="s">
        <v>24</v>
      </c>
      <c r="L8" s="123"/>
      <c r="M8" s="123"/>
      <c r="N8" s="123"/>
      <c r="O8" s="123"/>
      <c r="P8" s="123"/>
      <c r="Q8" s="124"/>
      <c r="R8" s="106" t="s">
        <v>81</v>
      </c>
      <c r="S8" s="106"/>
      <c r="T8" s="106"/>
      <c r="U8" s="105" t="s">
        <v>1</v>
      </c>
      <c r="V8" s="105"/>
      <c r="W8" s="105"/>
      <c r="X8" s="105"/>
      <c r="Y8" s="105"/>
      <c r="Z8" s="105"/>
      <c r="AA8" s="105"/>
      <c r="AB8" s="105"/>
      <c r="AC8" s="107" t="s">
        <v>2</v>
      </c>
      <c r="AD8" s="103" t="s">
        <v>3</v>
      </c>
    </row>
    <row r="9" spans="1:30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10"/>
      <c r="K9" s="125"/>
      <c r="L9" s="126"/>
      <c r="M9" s="126"/>
      <c r="N9" s="126"/>
      <c r="O9" s="126"/>
      <c r="P9" s="126"/>
      <c r="Q9" s="127"/>
      <c r="R9" s="106"/>
      <c r="S9" s="106"/>
      <c r="T9" s="106"/>
      <c r="U9" s="104" t="s">
        <v>4</v>
      </c>
      <c r="V9" s="104"/>
      <c r="W9" s="105" t="s">
        <v>5</v>
      </c>
      <c r="X9" s="105"/>
      <c r="Y9" s="104" t="s">
        <v>6</v>
      </c>
      <c r="Z9" s="104"/>
      <c r="AA9" s="105" t="s">
        <v>76</v>
      </c>
      <c r="AB9" s="105"/>
      <c r="AC9" s="108"/>
      <c r="AD9" s="103"/>
    </row>
    <row r="10" spans="1:30" ht="37.5" customHeight="1" x14ac:dyDescent="0.2">
      <c r="A10" s="115"/>
      <c r="B10" s="129"/>
      <c r="C10" s="129"/>
      <c r="D10" s="112" t="s">
        <v>35</v>
      </c>
      <c r="E10" s="112" t="s">
        <v>36</v>
      </c>
      <c r="F10" s="112" t="s">
        <v>37</v>
      </c>
      <c r="G10" s="112" t="s">
        <v>38</v>
      </c>
      <c r="H10" s="137"/>
      <c r="I10" s="137"/>
      <c r="J10" s="110"/>
      <c r="K10" s="117" t="s">
        <v>41</v>
      </c>
      <c r="L10" s="117" t="s">
        <v>42</v>
      </c>
      <c r="M10" s="117" t="s">
        <v>58</v>
      </c>
      <c r="N10" s="117" t="s">
        <v>43</v>
      </c>
      <c r="O10" s="117" t="s">
        <v>44</v>
      </c>
      <c r="P10" s="117" t="s">
        <v>56</v>
      </c>
      <c r="Q10" s="117" t="s">
        <v>57</v>
      </c>
      <c r="R10" s="106" t="s">
        <v>7</v>
      </c>
      <c r="S10" s="106" t="s">
        <v>8</v>
      </c>
      <c r="T10" s="106" t="s">
        <v>9</v>
      </c>
      <c r="U10" s="21" t="s">
        <v>10</v>
      </c>
      <c r="V10" s="22" t="s">
        <v>11</v>
      </c>
      <c r="W10" s="23" t="s">
        <v>10</v>
      </c>
      <c r="X10" s="24" t="s">
        <v>11</v>
      </c>
      <c r="Y10" s="21" t="s">
        <v>10</v>
      </c>
      <c r="Z10" s="22" t="s">
        <v>11</v>
      </c>
      <c r="AA10" s="23" t="s">
        <v>10</v>
      </c>
      <c r="AB10" s="24" t="s">
        <v>11</v>
      </c>
      <c r="AC10" s="108"/>
      <c r="AD10" s="103"/>
    </row>
    <row r="11" spans="1:30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1"/>
      <c r="K11" s="118"/>
      <c r="L11" s="118"/>
      <c r="M11" s="118"/>
      <c r="N11" s="118"/>
      <c r="O11" s="118"/>
      <c r="P11" s="118"/>
      <c r="Q11" s="118"/>
      <c r="R11" s="106"/>
      <c r="S11" s="106"/>
      <c r="T11" s="106"/>
      <c r="U11" s="21" t="s">
        <v>12</v>
      </c>
      <c r="V11" s="22" t="s">
        <v>82</v>
      </c>
      <c r="W11" s="23" t="s">
        <v>12</v>
      </c>
      <c r="X11" s="24" t="s">
        <v>83</v>
      </c>
      <c r="Y11" s="21" t="s">
        <v>12</v>
      </c>
      <c r="Z11" s="22" t="s">
        <v>84</v>
      </c>
      <c r="AA11" s="23" t="s">
        <v>12</v>
      </c>
      <c r="AB11" s="24" t="s">
        <v>85</v>
      </c>
      <c r="AC11" s="108"/>
      <c r="AD11" s="103"/>
    </row>
    <row r="12" spans="1:30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35" t="s">
        <v>62</v>
      </c>
      <c r="K12" s="25">
        <v>1766</v>
      </c>
      <c r="L12" s="25">
        <v>2072</v>
      </c>
      <c r="M12" s="25">
        <v>587</v>
      </c>
      <c r="N12" s="25">
        <v>2131</v>
      </c>
      <c r="O12" s="25">
        <v>285</v>
      </c>
      <c r="P12" s="25">
        <v>0</v>
      </c>
      <c r="Q12" s="9">
        <f>K12+L12+M12+N12+O12+P12</f>
        <v>6841</v>
      </c>
      <c r="R12" s="26">
        <v>40283</v>
      </c>
      <c r="S12" s="26">
        <v>480</v>
      </c>
      <c r="T12" s="8">
        <f>SUM(R12+S12)</f>
        <v>40763</v>
      </c>
      <c r="U12" s="27">
        <v>0</v>
      </c>
      <c r="V12" s="27">
        <v>0</v>
      </c>
      <c r="W12" s="28">
        <v>0</v>
      </c>
      <c r="X12" s="29">
        <v>0</v>
      </c>
      <c r="Y12" s="30">
        <v>0</v>
      </c>
      <c r="Z12" s="27">
        <v>0</v>
      </c>
      <c r="AA12" s="31">
        <v>6</v>
      </c>
      <c r="AB12" s="29">
        <v>9250</v>
      </c>
      <c r="AC12" s="25">
        <f>SUM(T12)-(V12+X12+Z12+AB12)</f>
        <v>31513</v>
      </c>
      <c r="AD12" s="32">
        <v>10</v>
      </c>
    </row>
    <row r="13" spans="1:30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35" t="s">
        <v>62</v>
      </c>
      <c r="K13" s="25">
        <v>130</v>
      </c>
      <c r="L13" s="25">
        <v>330</v>
      </c>
      <c r="M13" s="25">
        <v>44</v>
      </c>
      <c r="N13" s="25">
        <v>376</v>
      </c>
      <c r="O13" s="25">
        <v>101</v>
      </c>
      <c r="P13" s="25">
        <v>0</v>
      </c>
      <c r="Q13" s="9">
        <f>K13+L13+M13+N13+O13+P13</f>
        <v>981</v>
      </c>
      <c r="R13" s="26">
        <v>31513</v>
      </c>
      <c r="S13" s="26">
        <v>5159</v>
      </c>
      <c r="T13" s="8">
        <f>SUM(R13+S13)</f>
        <v>36672</v>
      </c>
      <c r="U13" s="27">
        <v>0</v>
      </c>
      <c r="V13" s="27">
        <v>0</v>
      </c>
      <c r="W13" s="28">
        <v>0</v>
      </c>
      <c r="X13" s="29">
        <v>0</v>
      </c>
      <c r="Y13" s="30">
        <v>0</v>
      </c>
      <c r="Z13" s="27">
        <v>0</v>
      </c>
      <c r="AA13" s="31">
        <v>1</v>
      </c>
      <c r="AB13" s="29">
        <v>200</v>
      </c>
      <c r="AC13" s="25">
        <f>SUM(T13)-(V13+X13+Z13+AB13)</f>
        <v>36472</v>
      </c>
      <c r="AD13" s="32">
        <v>11</v>
      </c>
    </row>
    <row r="14" spans="1:30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35" t="s">
        <v>62</v>
      </c>
      <c r="K14" s="25"/>
      <c r="L14" s="25"/>
      <c r="M14" s="25"/>
      <c r="N14" s="25"/>
      <c r="O14" s="25"/>
      <c r="P14" s="25">
        <v>0</v>
      </c>
      <c r="Q14" s="9">
        <f>K14+L14+M14+N14+O14+P14</f>
        <v>0</v>
      </c>
      <c r="R14" s="26">
        <v>36472</v>
      </c>
      <c r="S14" s="26">
        <v>4470</v>
      </c>
      <c r="T14" s="8">
        <f>SUM(R14+S14)</f>
        <v>40942</v>
      </c>
      <c r="U14" s="27">
        <v>0</v>
      </c>
      <c r="V14" s="27">
        <v>0</v>
      </c>
      <c r="W14" s="28">
        <v>0</v>
      </c>
      <c r="X14" s="29">
        <v>0</v>
      </c>
      <c r="Y14" s="30">
        <v>0</v>
      </c>
      <c r="Z14" s="27">
        <v>0</v>
      </c>
      <c r="AA14" s="31">
        <v>1</v>
      </c>
      <c r="AB14" s="29">
        <v>200</v>
      </c>
      <c r="AC14" s="25">
        <f>SUM(T14)-(V14+X14+Z14+AB14)</f>
        <v>40742</v>
      </c>
      <c r="AD14" s="32">
        <v>11</v>
      </c>
    </row>
    <row r="15" spans="1:30" s="33" customFormat="1" ht="29.25" customHeight="1" x14ac:dyDescent="0.2">
      <c r="A15" s="62">
        <v>4</v>
      </c>
      <c r="B15" s="7" t="s">
        <v>74</v>
      </c>
      <c r="C15" s="6" t="s">
        <v>75</v>
      </c>
      <c r="D15" s="61">
        <v>1</v>
      </c>
      <c r="E15" s="61">
        <v>81</v>
      </c>
      <c r="F15" s="61">
        <v>0</v>
      </c>
      <c r="G15" s="61">
        <v>0</v>
      </c>
      <c r="H15" s="61">
        <v>1</v>
      </c>
      <c r="I15" s="61">
        <v>81</v>
      </c>
      <c r="J15" s="35" t="s">
        <v>62</v>
      </c>
      <c r="K15" s="69">
        <v>84</v>
      </c>
      <c r="L15" s="69">
        <v>367</v>
      </c>
      <c r="M15" s="69">
        <v>11.45</v>
      </c>
      <c r="N15" s="69">
        <v>324</v>
      </c>
      <c r="O15" s="69">
        <v>157</v>
      </c>
      <c r="P15" s="69">
        <v>0</v>
      </c>
      <c r="Q15" s="9">
        <f>K15+L15+M15+N15+O15+P15</f>
        <v>943.45</v>
      </c>
      <c r="R15" s="26">
        <v>40942</v>
      </c>
      <c r="S15" s="26">
        <v>7204</v>
      </c>
      <c r="T15" s="8">
        <f>SUM(R15+S15)</f>
        <v>48146</v>
      </c>
      <c r="U15" s="27">
        <v>0</v>
      </c>
      <c r="V15" s="27">
        <v>0</v>
      </c>
      <c r="W15" s="28">
        <v>0</v>
      </c>
      <c r="X15" s="29">
        <v>0</v>
      </c>
      <c r="Y15" s="30">
        <v>0</v>
      </c>
      <c r="Z15" s="27">
        <v>0</v>
      </c>
      <c r="AA15" s="31">
        <v>4</v>
      </c>
      <c r="AB15" s="29">
        <v>4667</v>
      </c>
      <c r="AC15" s="25">
        <f>SUM(T15)-(V15+X15+Z15+AB15)</f>
        <v>43479</v>
      </c>
      <c r="AD15" s="32">
        <v>13</v>
      </c>
    </row>
    <row r="16" spans="1:30" s="33" customFormat="1" ht="29.25" customHeight="1" x14ac:dyDescent="0.2">
      <c r="A16" s="62">
        <v>5</v>
      </c>
      <c r="B16" s="7" t="s">
        <v>74</v>
      </c>
      <c r="C16" s="6" t="s">
        <v>75</v>
      </c>
      <c r="D16" s="61">
        <v>1</v>
      </c>
      <c r="E16" s="61">
        <v>85</v>
      </c>
      <c r="F16" s="61">
        <v>0</v>
      </c>
      <c r="G16" s="61">
        <v>0</v>
      </c>
      <c r="H16" s="61">
        <v>1</v>
      </c>
      <c r="I16" s="61">
        <v>85</v>
      </c>
      <c r="J16" s="35" t="s">
        <v>62</v>
      </c>
      <c r="K16" s="69">
        <v>72</v>
      </c>
      <c r="L16" s="69">
        <v>377</v>
      </c>
      <c r="M16" s="69">
        <v>13.17</v>
      </c>
      <c r="N16" s="69">
        <v>50.75</v>
      </c>
      <c r="O16" s="69">
        <v>148</v>
      </c>
      <c r="P16" s="69">
        <v>0</v>
      </c>
      <c r="Q16" s="9">
        <f>K16+L16+M16+N16+O16+P16</f>
        <v>660.92000000000007</v>
      </c>
      <c r="R16" s="26">
        <v>43479</v>
      </c>
      <c r="S16" s="26">
        <v>5034</v>
      </c>
      <c r="T16" s="8">
        <f>SUM(R16+S16)</f>
        <v>48513</v>
      </c>
      <c r="U16" s="27">
        <v>0</v>
      </c>
      <c r="V16" s="27">
        <v>0</v>
      </c>
      <c r="W16" s="28">
        <v>0</v>
      </c>
      <c r="X16" s="29">
        <v>0</v>
      </c>
      <c r="Y16" s="30">
        <v>0</v>
      </c>
      <c r="Z16" s="27">
        <v>0</v>
      </c>
      <c r="AA16" s="31">
        <v>6</v>
      </c>
      <c r="AB16" s="29">
        <v>3879.25</v>
      </c>
      <c r="AC16" s="25">
        <f>SUM(T16)-(V16+X16+Z16+AB16)</f>
        <v>44633.75</v>
      </c>
      <c r="AD16" s="32">
        <v>14</v>
      </c>
    </row>
    <row r="17" spans="1:30" s="33" customFormat="1" ht="29.25" customHeight="1" x14ac:dyDescent="0.2">
      <c r="A17" s="62">
        <v>6</v>
      </c>
      <c r="B17" s="7" t="s">
        <v>74</v>
      </c>
      <c r="C17" s="6" t="s">
        <v>75</v>
      </c>
      <c r="D17" s="61">
        <v>1</v>
      </c>
      <c r="E17" s="61">
        <v>86</v>
      </c>
      <c r="F17" s="61">
        <v>0</v>
      </c>
      <c r="G17" s="61">
        <v>0</v>
      </c>
      <c r="H17" s="61">
        <v>1</v>
      </c>
      <c r="I17" s="61">
        <v>86</v>
      </c>
      <c r="J17" s="35" t="s">
        <v>62</v>
      </c>
      <c r="K17" s="69">
        <v>74.5</v>
      </c>
      <c r="L17" s="69">
        <v>431</v>
      </c>
      <c r="M17" s="69">
        <v>13.2</v>
      </c>
      <c r="N17" s="69">
        <v>229.25</v>
      </c>
      <c r="O17" s="69">
        <v>55</v>
      </c>
      <c r="P17" s="69">
        <v>0</v>
      </c>
      <c r="Q17" s="9">
        <f t="shared" ref="Q17:Q19" si="0">K17+L17+M17+N17+O17+P17</f>
        <v>802.95</v>
      </c>
      <c r="R17" s="26">
        <v>44633.75</v>
      </c>
      <c r="S17" s="26">
        <v>6263.5</v>
      </c>
      <c r="T17" s="8">
        <f t="shared" ref="T17:T19" si="1">SUM(R17+S17)</f>
        <v>50897.25</v>
      </c>
      <c r="U17" s="27">
        <v>0</v>
      </c>
      <c r="V17" s="27">
        <v>0</v>
      </c>
      <c r="W17" s="28">
        <v>0</v>
      </c>
      <c r="X17" s="29">
        <v>0</v>
      </c>
      <c r="Y17" s="30">
        <v>0</v>
      </c>
      <c r="Z17" s="27">
        <v>0</v>
      </c>
      <c r="AA17" s="31">
        <v>1</v>
      </c>
      <c r="AB17" s="29">
        <v>1054.75</v>
      </c>
      <c r="AC17" s="25">
        <f t="shared" ref="AC17:AC19" si="2">SUM(T17)-(V17+X17+Z17+AB17)</f>
        <v>49842.5</v>
      </c>
      <c r="AD17" s="32">
        <v>15</v>
      </c>
    </row>
    <row r="18" spans="1:30" s="33" customFormat="1" ht="29.25" customHeight="1" x14ac:dyDescent="0.2">
      <c r="A18" s="62">
        <v>7</v>
      </c>
      <c r="B18" s="7" t="s">
        <v>74</v>
      </c>
      <c r="C18" s="6" t="s">
        <v>75</v>
      </c>
      <c r="D18" s="61">
        <v>1</v>
      </c>
      <c r="E18" s="61">
        <v>88</v>
      </c>
      <c r="F18" s="61">
        <v>0</v>
      </c>
      <c r="G18" s="61">
        <v>0</v>
      </c>
      <c r="H18" s="61">
        <v>1</v>
      </c>
      <c r="I18" s="61">
        <v>88</v>
      </c>
      <c r="J18" s="35" t="s">
        <v>62</v>
      </c>
      <c r="K18" s="69">
        <v>63.87</v>
      </c>
      <c r="L18" s="69">
        <v>278.5</v>
      </c>
      <c r="M18" s="69">
        <v>13.34</v>
      </c>
      <c r="N18" s="69">
        <v>271.5</v>
      </c>
      <c r="O18" s="69">
        <v>119.5</v>
      </c>
      <c r="P18" s="69">
        <v>0</v>
      </c>
      <c r="Q18" s="9">
        <f t="shared" si="0"/>
        <v>746.71</v>
      </c>
      <c r="R18" s="26">
        <v>49842.5</v>
      </c>
      <c r="S18" s="26">
        <v>6072.5</v>
      </c>
      <c r="T18" s="8">
        <f t="shared" si="1"/>
        <v>55915</v>
      </c>
      <c r="U18" s="27">
        <v>0</v>
      </c>
      <c r="V18" s="27">
        <v>0</v>
      </c>
      <c r="W18" s="28">
        <v>0</v>
      </c>
      <c r="X18" s="29">
        <v>0</v>
      </c>
      <c r="Y18" s="30">
        <v>0</v>
      </c>
      <c r="Z18" s="27">
        <v>0</v>
      </c>
      <c r="AA18" s="31">
        <v>7</v>
      </c>
      <c r="AB18" s="29">
        <v>6559</v>
      </c>
      <c r="AC18" s="25">
        <f t="shared" si="2"/>
        <v>49356</v>
      </c>
      <c r="AD18" s="32">
        <v>15</v>
      </c>
    </row>
    <row r="19" spans="1:30" s="33" customFormat="1" ht="29.25" customHeight="1" x14ac:dyDescent="0.2">
      <c r="A19" s="62">
        <v>8</v>
      </c>
      <c r="B19" s="7" t="s">
        <v>74</v>
      </c>
      <c r="C19" s="6" t="s">
        <v>75</v>
      </c>
      <c r="D19" s="61">
        <v>1</v>
      </c>
      <c r="E19" s="61">
        <v>91</v>
      </c>
      <c r="F19" s="61">
        <v>0</v>
      </c>
      <c r="G19" s="61">
        <v>0</v>
      </c>
      <c r="H19" s="61">
        <v>1</v>
      </c>
      <c r="I19" s="61">
        <v>91</v>
      </c>
      <c r="J19" s="35" t="s">
        <v>62</v>
      </c>
      <c r="K19" s="69">
        <v>278.64999999999998</v>
      </c>
      <c r="L19" s="69">
        <v>248</v>
      </c>
      <c r="M19" s="69">
        <v>123.3</v>
      </c>
      <c r="N19" s="69">
        <v>256</v>
      </c>
      <c r="O19" s="69">
        <v>79</v>
      </c>
      <c r="P19" s="69">
        <v>0</v>
      </c>
      <c r="Q19" s="9">
        <f t="shared" si="0"/>
        <v>984.94999999999993</v>
      </c>
      <c r="R19" s="26">
        <v>49356</v>
      </c>
      <c r="S19" s="26">
        <v>5636</v>
      </c>
      <c r="T19" s="8">
        <f t="shared" si="1"/>
        <v>54992</v>
      </c>
      <c r="U19" s="27">
        <v>0</v>
      </c>
      <c r="V19" s="27">
        <v>0</v>
      </c>
      <c r="W19" s="28">
        <v>0</v>
      </c>
      <c r="X19" s="29">
        <v>0</v>
      </c>
      <c r="Y19" s="30">
        <v>0</v>
      </c>
      <c r="Z19" s="27">
        <v>0</v>
      </c>
      <c r="AA19" s="31">
        <v>5</v>
      </c>
      <c r="AB19" s="29">
        <v>2237</v>
      </c>
      <c r="AC19" s="25">
        <f t="shared" si="2"/>
        <v>52755</v>
      </c>
      <c r="AD19" s="32">
        <v>17</v>
      </c>
    </row>
    <row r="20" spans="1:30" s="33" customFormat="1" ht="29.25" customHeight="1" x14ac:dyDescent="0.2">
      <c r="A20" s="79"/>
      <c r="B20" s="80"/>
      <c r="C20" s="81"/>
      <c r="D20" s="82"/>
      <c r="E20" s="82"/>
      <c r="F20" s="82"/>
      <c r="G20" s="82"/>
      <c r="H20" s="82"/>
      <c r="I20" s="82"/>
      <c r="J20" s="83"/>
      <c r="K20" s="84"/>
      <c r="L20" s="84"/>
      <c r="M20" s="84"/>
      <c r="N20" s="84"/>
      <c r="O20" s="84"/>
      <c r="P20" s="84"/>
      <c r="Q20" s="85"/>
      <c r="R20" s="86"/>
      <c r="S20" s="86"/>
      <c r="T20" s="87"/>
      <c r="U20" s="88"/>
      <c r="V20" s="88"/>
      <c r="W20" s="89"/>
      <c r="X20" s="90"/>
      <c r="Y20" s="91"/>
      <c r="Z20" s="88"/>
      <c r="AA20" s="92"/>
      <c r="AB20" s="90"/>
      <c r="AC20" s="93"/>
      <c r="AD20" s="94"/>
    </row>
    <row r="21" spans="1:30" ht="32.25" x14ac:dyDescent="0.7">
      <c r="A21" s="102" t="s">
        <v>65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</row>
    <row r="22" spans="1:30" ht="32.25" x14ac:dyDescent="0.7">
      <c r="A22" s="2" t="s">
        <v>68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2.25" x14ac:dyDescent="0.7">
      <c r="A23" s="2" t="s">
        <v>66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2.25" x14ac:dyDescent="0.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80.75" customHeight="1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</row>
    <row r="34" spans="1:38" ht="23.25" x14ac:dyDescent="0.5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39" t="s">
        <v>64</v>
      </c>
      <c r="AH34" s="139"/>
      <c r="AI34" s="139"/>
    </row>
    <row r="35" spans="1:38" ht="30" x14ac:dyDescent="0.2">
      <c r="E35" s="140" t="s">
        <v>71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</row>
    <row r="36" spans="1:38" ht="30" x14ac:dyDescent="0.2">
      <c r="E36" s="140" t="s">
        <v>75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38" ht="30" x14ac:dyDescent="0.2">
      <c r="E37" s="140" t="s">
        <v>80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</row>
    <row r="38" spans="1:38" ht="27" x14ac:dyDescent="0.2">
      <c r="A38" s="141" t="s">
        <v>23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</row>
    <row r="39" spans="1:38" ht="27" x14ac:dyDescent="0.2">
      <c r="A39" s="143" t="s">
        <v>21</v>
      </c>
      <c r="B39" s="146" t="s">
        <v>34</v>
      </c>
      <c r="C39" s="146" t="s">
        <v>19</v>
      </c>
      <c r="D39" s="143" t="s">
        <v>20</v>
      </c>
      <c r="E39" s="149" t="s">
        <v>30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63"/>
      <c r="Q39" s="153" t="s">
        <v>31</v>
      </c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5"/>
      <c r="AC39" s="159" t="s">
        <v>25</v>
      </c>
      <c r="AD39" s="160"/>
      <c r="AE39" s="161"/>
      <c r="AF39" s="165" t="s">
        <v>28</v>
      </c>
      <c r="AG39" s="166"/>
      <c r="AH39" s="166"/>
      <c r="AI39" s="167"/>
    </row>
    <row r="40" spans="1:38" ht="27" x14ac:dyDescent="0.2">
      <c r="A40" s="144"/>
      <c r="B40" s="147"/>
      <c r="C40" s="147"/>
      <c r="D40" s="144"/>
      <c r="E40" s="151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64"/>
      <c r="Q40" s="156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8"/>
      <c r="AC40" s="162"/>
      <c r="AD40" s="163"/>
      <c r="AE40" s="164"/>
      <c r="AF40" s="168"/>
      <c r="AG40" s="169"/>
      <c r="AH40" s="169"/>
      <c r="AI40" s="170"/>
    </row>
    <row r="41" spans="1:38" ht="40.5" customHeight="1" x14ac:dyDescent="0.2">
      <c r="A41" s="144"/>
      <c r="B41" s="147"/>
      <c r="C41" s="147"/>
      <c r="D41" s="144"/>
      <c r="E41" s="171" t="s">
        <v>45</v>
      </c>
      <c r="F41" s="171" t="s">
        <v>63</v>
      </c>
      <c r="G41" s="171" t="s">
        <v>47</v>
      </c>
      <c r="H41" s="171" t="s">
        <v>48</v>
      </c>
      <c r="I41" s="171" t="s">
        <v>49</v>
      </c>
      <c r="J41" s="171" t="s">
        <v>50</v>
      </c>
      <c r="K41" s="171" t="s">
        <v>51</v>
      </c>
      <c r="L41" s="171" t="s">
        <v>52</v>
      </c>
      <c r="M41" s="171" t="s">
        <v>44</v>
      </c>
      <c r="N41" s="171" t="s">
        <v>53</v>
      </c>
      <c r="O41" s="171" t="s">
        <v>54</v>
      </c>
      <c r="P41" s="171" t="s">
        <v>55</v>
      </c>
      <c r="Q41" s="173" t="s">
        <v>45</v>
      </c>
      <c r="R41" s="173" t="s">
        <v>46</v>
      </c>
      <c r="S41" s="173" t="s">
        <v>47</v>
      </c>
      <c r="T41" s="173" t="s">
        <v>48</v>
      </c>
      <c r="U41" s="173" t="s">
        <v>59</v>
      </c>
      <c r="V41" s="173" t="s">
        <v>50</v>
      </c>
      <c r="W41" s="173" t="s">
        <v>51</v>
      </c>
      <c r="X41" s="173" t="s">
        <v>52</v>
      </c>
      <c r="Y41" s="173" t="s">
        <v>44</v>
      </c>
      <c r="Z41" s="173" t="s">
        <v>53</v>
      </c>
      <c r="AA41" s="173" t="s">
        <v>90</v>
      </c>
      <c r="AB41" s="173" t="s">
        <v>89</v>
      </c>
      <c r="AC41" s="178" t="s">
        <v>86</v>
      </c>
      <c r="AD41" s="178" t="s">
        <v>87</v>
      </c>
      <c r="AE41" s="180" t="s">
        <v>88</v>
      </c>
      <c r="AF41" s="175" t="s">
        <v>79</v>
      </c>
      <c r="AG41" s="175" t="s">
        <v>26</v>
      </c>
      <c r="AH41" s="175" t="s">
        <v>27</v>
      </c>
      <c r="AI41" s="175" t="s">
        <v>29</v>
      </c>
    </row>
    <row r="42" spans="1:38" ht="29.25" customHeight="1" x14ac:dyDescent="0.2">
      <c r="A42" s="145"/>
      <c r="B42" s="148"/>
      <c r="C42" s="148"/>
      <c r="D42" s="145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9"/>
      <c r="AD42" s="179"/>
      <c r="AE42" s="180"/>
      <c r="AF42" s="175"/>
      <c r="AG42" s="175"/>
      <c r="AH42" s="175"/>
      <c r="AI42" s="175"/>
    </row>
    <row r="43" spans="1:38" ht="27" x14ac:dyDescent="0.2">
      <c r="A43" s="176" t="s">
        <v>61</v>
      </c>
      <c r="B43" s="177"/>
      <c r="C43" s="34">
        <v>243970</v>
      </c>
      <c r="D43" s="35" t="s">
        <v>62</v>
      </c>
      <c r="E43" s="36">
        <v>18</v>
      </c>
      <c r="F43" s="36">
        <f>E43*12</f>
        <v>216</v>
      </c>
      <c r="G43" s="36">
        <v>20</v>
      </c>
      <c r="H43" s="36">
        <f>G43*6</f>
        <v>120</v>
      </c>
      <c r="I43" s="36">
        <v>20</v>
      </c>
      <c r="J43" s="36">
        <f>I43*20</f>
        <v>400</v>
      </c>
      <c r="K43" s="36">
        <v>25</v>
      </c>
      <c r="L43" s="36">
        <f>K43*8</f>
        <v>200</v>
      </c>
      <c r="M43" s="36">
        <v>16</v>
      </c>
      <c r="N43" s="36">
        <f>M43*20</f>
        <v>320</v>
      </c>
      <c r="O43" s="37">
        <v>99</v>
      </c>
      <c r="P43" s="38">
        <f>F43+H43+J43+L43+N43</f>
        <v>1256</v>
      </c>
      <c r="Q43" s="39">
        <v>18</v>
      </c>
      <c r="R43" s="39">
        <f>Q43*13</f>
        <v>234</v>
      </c>
      <c r="S43" s="39">
        <v>20</v>
      </c>
      <c r="T43" s="39">
        <f>S43*8</f>
        <v>160</v>
      </c>
      <c r="U43" s="39">
        <v>20</v>
      </c>
      <c r="V43" s="39">
        <f>U43*22</f>
        <v>440</v>
      </c>
      <c r="W43" s="39">
        <v>25</v>
      </c>
      <c r="X43" s="39">
        <f>W43*10</f>
        <v>250</v>
      </c>
      <c r="Y43" s="39">
        <v>16</v>
      </c>
      <c r="Z43" s="39">
        <f>Y43*22</f>
        <v>352</v>
      </c>
      <c r="AA43" s="39">
        <v>99</v>
      </c>
      <c r="AB43" s="39">
        <f>R43+T43+V43+X43+Z43</f>
        <v>1436</v>
      </c>
      <c r="AC43" s="40">
        <f>SUM(P43)</f>
        <v>1256</v>
      </c>
      <c r="AD43" s="40">
        <f>SUM(AB43)</f>
        <v>1436</v>
      </c>
      <c r="AE43" s="41">
        <f>AD43-AC43</f>
        <v>180</v>
      </c>
      <c r="AF43" s="42">
        <v>180</v>
      </c>
      <c r="AG43" s="42"/>
      <c r="AH43" s="42"/>
      <c r="AI43" s="42"/>
    </row>
    <row r="44" spans="1:38" ht="27" x14ac:dyDescent="0.6">
      <c r="A44" s="43">
        <v>1</v>
      </c>
      <c r="B44" s="44" t="s">
        <v>77</v>
      </c>
      <c r="C44" s="45" t="s">
        <v>78</v>
      </c>
      <c r="D44" s="35" t="s">
        <v>62</v>
      </c>
      <c r="E44" s="46">
        <v>1766</v>
      </c>
      <c r="F44" s="47">
        <v>13.9</v>
      </c>
      <c r="G44" s="46">
        <v>2072</v>
      </c>
      <c r="H44" s="46">
        <v>1.2</v>
      </c>
      <c r="I44" s="46">
        <v>587</v>
      </c>
      <c r="J44" s="47">
        <v>23.7</v>
      </c>
      <c r="K44" s="46">
        <v>2131</v>
      </c>
      <c r="L44" s="46">
        <v>2.25</v>
      </c>
      <c r="M44" s="46">
        <v>285</v>
      </c>
      <c r="N44" s="46">
        <v>11.7</v>
      </c>
      <c r="O44" s="47">
        <f>SUM(E44+G44+I44+K44+M44)</f>
        <v>6841</v>
      </c>
      <c r="P44" s="56">
        <f>F44+H44+J44+L44+N44</f>
        <v>52.75</v>
      </c>
      <c r="Q44" s="48">
        <v>1766</v>
      </c>
      <c r="R44" s="48">
        <v>13.9</v>
      </c>
      <c r="S44" s="48">
        <v>2072</v>
      </c>
      <c r="T44" s="48">
        <v>1.2</v>
      </c>
      <c r="U44" s="48">
        <v>587</v>
      </c>
      <c r="V44" s="48">
        <v>23.7</v>
      </c>
      <c r="W44" s="48">
        <v>2131</v>
      </c>
      <c r="X44" s="48">
        <v>2.25</v>
      </c>
      <c r="Y44" s="48">
        <v>285</v>
      </c>
      <c r="Z44" s="48">
        <v>11.7</v>
      </c>
      <c r="AA44" s="59">
        <f>SUM(Q44+S44+U44+W44+Y44)</f>
        <v>6841</v>
      </c>
      <c r="AB44" s="57">
        <f>R44+T44+V44+X44+Z44</f>
        <v>52.75</v>
      </c>
      <c r="AC44" s="58">
        <f>SUM(P44)</f>
        <v>52.75</v>
      </c>
      <c r="AD44" s="58">
        <f>SUM(AB44)</f>
        <v>52.75</v>
      </c>
      <c r="AE44" s="68">
        <f t="shared" ref="AE44:AE45" si="3">AD44-AC44</f>
        <v>0</v>
      </c>
      <c r="AF44" s="49">
        <v>31513</v>
      </c>
      <c r="AG44" s="50"/>
      <c r="AH44" s="50"/>
      <c r="AI44" s="50"/>
    </row>
    <row r="45" spans="1:38" ht="27" x14ac:dyDescent="0.6">
      <c r="A45" s="43">
        <v>2</v>
      </c>
      <c r="B45" s="44" t="s">
        <v>77</v>
      </c>
      <c r="C45" s="45" t="s">
        <v>91</v>
      </c>
      <c r="D45" s="35" t="s">
        <v>62</v>
      </c>
      <c r="E45" s="46">
        <v>130</v>
      </c>
      <c r="F45" s="47">
        <v>9.67</v>
      </c>
      <c r="G45" s="46">
        <v>330</v>
      </c>
      <c r="H45" s="47">
        <v>1.2</v>
      </c>
      <c r="I45" s="46">
        <v>44</v>
      </c>
      <c r="J45" s="47">
        <v>36.24</v>
      </c>
      <c r="K45" s="46">
        <v>376</v>
      </c>
      <c r="L45" s="47">
        <v>2.65</v>
      </c>
      <c r="M45" s="46">
        <v>101</v>
      </c>
      <c r="N45" s="47">
        <v>11.5</v>
      </c>
      <c r="O45" s="47">
        <f>SUM(E45+G45+I45+K45+M45)</f>
        <v>981</v>
      </c>
      <c r="P45" s="56">
        <f>F45+H45+J45+L45+N45</f>
        <v>61.26</v>
      </c>
      <c r="Q45" s="66">
        <v>130</v>
      </c>
      <c r="R45" s="66">
        <v>9.67</v>
      </c>
      <c r="S45" s="66">
        <v>330</v>
      </c>
      <c r="T45" s="66">
        <v>1.2</v>
      </c>
      <c r="U45" s="66">
        <v>44</v>
      </c>
      <c r="V45" s="66">
        <v>36.24</v>
      </c>
      <c r="W45" s="66">
        <v>376</v>
      </c>
      <c r="X45" s="66">
        <v>2.65</v>
      </c>
      <c r="Y45" s="66">
        <v>101</v>
      </c>
      <c r="Z45" s="66">
        <v>11.5</v>
      </c>
      <c r="AA45" s="59">
        <f t="shared" ref="AA45:AA46" si="4">SUM(Q45+S45+U45+W45+Y45)</f>
        <v>981</v>
      </c>
      <c r="AB45" s="67">
        <f>R45+T45+V45+X45+Z45</f>
        <v>61.26</v>
      </c>
      <c r="AC45" s="58">
        <f>SUM(P45)</f>
        <v>61.26</v>
      </c>
      <c r="AD45" s="58">
        <f>SUM(AB45)</f>
        <v>61.26</v>
      </c>
      <c r="AE45" s="68">
        <f t="shared" si="3"/>
        <v>0</v>
      </c>
      <c r="AF45" s="60">
        <v>36472</v>
      </c>
      <c r="AG45" s="50"/>
      <c r="AH45" s="50"/>
      <c r="AI45" s="50"/>
    </row>
    <row r="46" spans="1:38" ht="27" x14ac:dyDescent="0.6">
      <c r="A46" s="43">
        <v>3</v>
      </c>
      <c r="B46" s="44" t="s">
        <v>77</v>
      </c>
      <c r="C46" s="45" t="s">
        <v>92</v>
      </c>
      <c r="D46" s="35" t="s">
        <v>62</v>
      </c>
      <c r="E46" s="65">
        <v>42.75</v>
      </c>
      <c r="F46" s="65">
        <v>7.25</v>
      </c>
      <c r="G46" s="65">
        <v>262</v>
      </c>
      <c r="H46" s="65">
        <v>1</v>
      </c>
      <c r="I46" s="65">
        <v>8.17</v>
      </c>
      <c r="J46" s="65">
        <v>16.670000000000002</v>
      </c>
      <c r="K46" s="65">
        <v>129.25</v>
      </c>
      <c r="L46" s="65">
        <v>2.25</v>
      </c>
      <c r="M46" s="65">
        <v>59.5</v>
      </c>
      <c r="N46" s="65">
        <v>11</v>
      </c>
      <c r="O46" s="47">
        <f>SUM(E46+G46+I46+K46+M46)</f>
        <v>501.67</v>
      </c>
      <c r="P46" s="56">
        <f>F46+H46+J46+L46+N46</f>
        <v>38.17</v>
      </c>
      <c r="Q46" s="66">
        <v>42.75</v>
      </c>
      <c r="R46" s="66">
        <v>8</v>
      </c>
      <c r="S46" s="66">
        <v>262</v>
      </c>
      <c r="T46" s="66">
        <v>1.2</v>
      </c>
      <c r="U46" s="66">
        <v>8.17</v>
      </c>
      <c r="V46" s="66">
        <v>18.84</v>
      </c>
      <c r="W46" s="66">
        <v>129.25</v>
      </c>
      <c r="X46" s="66">
        <v>2.6</v>
      </c>
      <c r="Y46" s="66">
        <v>59.5</v>
      </c>
      <c r="Z46" s="66">
        <v>11.5</v>
      </c>
      <c r="AA46" s="59">
        <f t="shared" si="4"/>
        <v>501.67</v>
      </c>
      <c r="AB46" s="67">
        <f>R46+T46+V46+X46+Z46</f>
        <v>42.14</v>
      </c>
      <c r="AC46" s="58">
        <f>SUM(P46)</f>
        <v>38.17</v>
      </c>
      <c r="AD46" s="58">
        <f>SUM(AB46)</f>
        <v>42.14</v>
      </c>
      <c r="AE46" s="68">
        <f>AD46-AC46</f>
        <v>3.9699999999999989</v>
      </c>
      <c r="AF46" s="60">
        <v>40942</v>
      </c>
      <c r="AG46" s="50"/>
      <c r="AH46" s="50"/>
      <c r="AI46" s="50"/>
    </row>
    <row r="47" spans="1:38" s="77" customFormat="1" ht="27" x14ac:dyDescent="0.6">
      <c r="A47" s="43">
        <v>4</v>
      </c>
      <c r="B47" s="44" t="s">
        <v>77</v>
      </c>
      <c r="C47" s="45" t="s">
        <v>93</v>
      </c>
      <c r="D47" s="35" t="s">
        <v>62</v>
      </c>
      <c r="E47" s="70">
        <v>84</v>
      </c>
      <c r="F47" s="70">
        <v>9</v>
      </c>
      <c r="G47" s="70">
        <v>367</v>
      </c>
      <c r="H47" s="70">
        <v>1</v>
      </c>
      <c r="I47" s="70">
        <v>11.45</v>
      </c>
      <c r="J47" s="70">
        <v>67.5</v>
      </c>
      <c r="K47" s="70">
        <v>324</v>
      </c>
      <c r="L47" s="70">
        <v>2.25</v>
      </c>
      <c r="M47" s="70">
        <v>157</v>
      </c>
      <c r="N47" s="70">
        <v>10</v>
      </c>
      <c r="O47" s="70">
        <f>SUM(E47+G47+I47+K47+M47)</f>
        <v>943.45</v>
      </c>
      <c r="P47" s="71">
        <f t="shared" ref="P47:P48" si="5">F47+H47+J47+L47+N47</f>
        <v>89.75</v>
      </c>
      <c r="Q47" s="72">
        <v>84</v>
      </c>
      <c r="R47" s="72">
        <v>10</v>
      </c>
      <c r="S47" s="72">
        <v>367</v>
      </c>
      <c r="T47" s="72">
        <v>1.3</v>
      </c>
      <c r="U47" s="72">
        <v>11.45</v>
      </c>
      <c r="V47" s="72">
        <v>71.63</v>
      </c>
      <c r="W47" s="72">
        <v>162</v>
      </c>
      <c r="X47" s="72">
        <v>2.6</v>
      </c>
      <c r="Y47" s="72">
        <v>157</v>
      </c>
      <c r="Z47" s="72">
        <v>11</v>
      </c>
      <c r="AA47" s="72">
        <f t="shared" ref="AA47" si="6">SUM(Q47+S47+U47+W47+Y47)</f>
        <v>781.45</v>
      </c>
      <c r="AB47" s="67">
        <f t="shared" ref="AB47:AB48" si="7">R47+T47+V47+X47+Z47</f>
        <v>96.529999999999987</v>
      </c>
      <c r="AC47" s="73">
        <f t="shared" ref="AC47:AC48" si="8">SUM(P47)</f>
        <v>89.75</v>
      </c>
      <c r="AD47" s="73">
        <f t="shared" ref="AD47:AD48" si="9">SUM(AB47)</f>
        <v>96.529999999999987</v>
      </c>
      <c r="AE47" s="74">
        <f>AD47-AC47</f>
        <v>6.7799999999999869</v>
      </c>
      <c r="AF47" s="75">
        <v>43479</v>
      </c>
      <c r="AG47" s="76"/>
      <c r="AH47" s="76"/>
      <c r="AI47" s="76"/>
    </row>
    <row r="48" spans="1:38" ht="27" x14ac:dyDescent="0.6">
      <c r="A48" s="43">
        <v>5</v>
      </c>
      <c r="B48" s="44" t="s">
        <v>77</v>
      </c>
      <c r="C48" s="45" t="s">
        <v>94</v>
      </c>
      <c r="D48" s="35" t="s">
        <v>62</v>
      </c>
      <c r="E48" s="46">
        <v>72</v>
      </c>
      <c r="F48" s="47">
        <v>9</v>
      </c>
      <c r="G48" s="46">
        <v>377</v>
      </c>
      <c r="H48" s="47">
        <v>1</v>
      </c>
      <c r="I48" s="47">
        <v>13.17</v>
      </c>
      <c r="J48" s="47">
        <v>18.34</v>
      </c>
      <c r="K48" s="47">
        <v>50.75</v>
      </c>
      <c r="L48" s="47">
        <v>2.25</v>
      </c>
      <c r="M48" s="46">
        <v>148</v>
      </c>
      <c r="N48" s="47">
        <v>11</v>
      </c>
      <c r="O48" s="78">
        <f>SUM(E48+G48+I48+K48+M48)</f>
        <v>660.92000000000007</v>
      </c>
      <c r="P48" s="71">
        <f t="shared" si="5"/>
        <v>41.59</v>
      </c>
      <c r="Q48" s="52">
        <v>72</v>
      </c>
      <c r="R48" s="59">
        <v>9.84</v>
      </c>
      <c r="S48" s="59">
        <v>377</v>
      </c>
      <c r="T48" s="59">
        <v>1.2</v>
      </c>
      <c r="U48" s="59">
        <v>13.17</v>
      </c>
      <c r="V48" s="59">
        <v>19.5</v>
      </c>
      <c r="W48" s="59">
        <v>50.75</v>
      </c>
      <c r="X48" s="59">
        <v>2.6</v>
      </c>
      <c r="Y48" s="59">
        <v>148</v>
      </c>
      <c r="Z48" s="59">
        <v>1.2</v>
      </c>
      <c r="AA48" s="59">
        <f>SUM(Q48+S48+U48+W48+Y48)</f>
        <v>660.92000000000007</v>
      </c>
      <c r="AB48" s="59">
        <f t="shared" si="7"/>
        <v>34.340000000000003</v>
      </c>
      <c r="AC48" s="73">
        <f t="shared" si="8"/>
        <v>41.59</v>
      </c>
      <c r="AD48" s="73">
        <f t="shared" si="9"/>
        <v>34.340000000000003</v>
      </c>
      <c r="AE48" s="74">
        <f>AD48-AC48</f>
        <v>-7.25</v>
      </c>
      <c r="AF48" s="60">
        <v>44633.75</v>
      </c>
      <c r="AG48" s="50"/>
      <c r="AH48" s="50"/>
      <c r="AI48" s="50"/>
    </row>
    <row r="49" spans="1:36" ht="27" x14ac:dyDescent="0.6">
      <c r="A49" s="43">
        <v>6</v>
      </c>
      <c r="B49" s="44" t="s">
        <v>77</v>
      </c>
      <c r="C49" s="95" t="s">
        <v>95</v>
      </c>
      <c r="D49" s="35" t="s">
        <v>62</v>
      </c>
      <c r="E49" s="47">
        <v>74.5</v>
      </c>
      <c r="F49" s="47">
        <v>7.67</v>
      </c>
      <c r="G49" s="47">
        <v>431</v>
      </c>
      <c r="H49" s="47">
        <v>1</v>
      </c>
      <c r="I49" s="47">
        <v>13.2</v>
      </c>
      <c r="J49" s="47">
        <v>16.670000000000002</v>
      </c>
      <c r="K49" s="47">
        <v>229.25</v>
      </c>
      <c r="L49" s="47">
        <v>2.25</v>
      </c>
      <c r="M49" s="47">
        <v>55</v>
      </c>
      <c r="N49" s="47">
        <v>11</v>
      </c>
      <c r="O49" s="47">
        <f t="shared" ref="O49:O50" si="10">SUM(E49+G49+I49+K49+M49)</f>
        <v>802.95</v>
      </c>
      <c r="P49" s="47">
        <f>F49+H49+J49+L49+N49</f>
        <v>38.590000000000003</v>
      </c>
      <c r="Q49" s="59">
        <v>74.5</v>
      </c>
      <c r="R49" s="59">
        <v>8.67</v>
      </c>
      <c r="S49" s="59">
        <v>431</v>
      </c>
      <c r="T49" s="59">
        <v>1.2</v>
      </c>
      <c r="U49" s="59">
        <v>13.2</v>
      </c>
      <c r="V49" s="59">
        <v>18.84</v>
      </c>
      <c r="W49" s="59">
        <v>229.25</v>
      </c>
      <c r="X49" s="59">
        <v>2.75</v>
      </c>
      <c r="Y49" s="59">
        <v>55</v>
      </c>
      <c r="Z49" s="59">
        <v>11.75</v>
      </c>
      <c r="AA49" s="59">
        <f>SUM(Q49+S49+U49+W49+Y49)</f>
        <v>802.95</v>
      </c>
      <c r="AB49" s="59">
        <f>R49+T49+V49+X49+Z49</f>
        <v>43.21</v>
      </c>
      <c r="AC49" s="96">
        <f>SUM(P49)</f>
        <v>38.590000000000003</v>
      </c>
      <c r="AD49" s="96">
        <f>SUM(AB49)</f>
        <v>43.21</v>
      </c>
      <c r="AE49" s="96">
        <f t="shared" ref="AE49:AE51" si="11">AD49-AC49</f>
        <v>4.6199999999999974</v>
      </c>
      <c r="AF49" s="60">
        <v>49842.5</v>
      </c>
      <c r="AG49" s="50"/>
      <c r="AH49" s="50"/>
      <c r="AI49" s="50"/>
    </row>
    <row r="50" spans="1:36" ht="27" x14ac:dyDescent="0.6">
      <c r="A50" s="43">
        <v>7</v>
      </c>
      <c r="B50" s="44" t="s">
        <v>77</v>
      </c>
      <c r="C50" s="95" t="s">
        <v>96</v>
      </c>
      <c r="D50" s="35" t="s">
        <v>62</v>
      </c>
      <c r="E50" s="47">
        <v>63.87</v>
      </c>
      <c r="F50" s="47">
        <v>7.67</v>
      </c>
      <c r="G50" s="47">
        <v>278.5</v>
      </c>
      <c r="H50" s="47">
        <v>1</v>
      </c>
      <c r="I50" s="47">
        <v>13.34</v>
      </c>
      <c r="J50" s="47">
        <v>16.670000000000002</v>
      </c>
      <c r="K50" s="47">
        <v>271.5</v>
      </c>
      <c r="L50" s="47">
        <v>2.25</v>
      </c>
      <c r="M50" s="47">
        <v>119.5</v>
      </c>
      <c r="N50" s="47">
        <v>11</v>
      </c>
      <c r="O50" s="47">
        <f t="shared" si="10"/>
        <v>746.71</v>
      </c>
      <c r="P50" s="47">
        <f>F50+H50+J50+L50+N50</f>
        <v>38.590000000000003</v>
      </c>
      <c r="Q50" s="59">
        <v>63.87</v>
      </c>
      <c r="R50" s="59">
        <v>8.67</v>
      </c>
      <c r="S50" s="59">
        <v>278.5</v>
      </c>
      <c r="T50" s="59">
        <v>1.2</v>
      </c>
      <c r="U50" s="59">
        <v>13.34</v>
      </c>
      <c r="V50" s="59">
        <v>18.84</v>
      </c>
      <c r="W50" s="59">
        <v>271.5</v>
      </c>
      <c r="X50" s="59">
        <v>2.75</v>
      </c>
      <c r="Y50" s="59">
        <v>119.5</v>
      </c>
      <c r="Z50" s="59">
        <v>11.75</v>
      </c>
      <c r="AA50" s="59">
        <f>SUM(Q50+S50+U50+W50+Y50)</f>
        <v>746.71</v>
      </c>
      <c r="AB50" s="59">
        <f>R50+T50+V50+X50+Z50</f>
        <v>43.21</v>
      </c>
      <c r="AC50" s="96">
        <f>SUM(P50)</f>
        <v>38.590000000000003</v>
      </c>
      <c r="AD50" s="96">
        <f>SUM(AB50)</f>
        <v>43.21</v>
      </c>
      <c r="AE50" s="96">
        <f t="shared" si="11"/>
        <v>4.6199999999999974</v>
      </c>
      <c r="AF50" s="60">
        <v>49356</v>
      </c>
      <c r="AG50" s="50"/>
      <c r="AH50" s="50"/>
      <c r="AI50" s="50"/>
    </row>
    <row r="51" spans="1:36" ht="27" x14ac:dyDescent="0.6">
      <c r="A51" s="43">
        <v>8</v>
      </c>
      <c r="B51" s="44" t="s">
        <v>77</v>
      </c>
      <c r="C51" s="44" t="s">
        <v>97</v>
      </c>
      <c r="D51" s="35" t="s">
        <v>62</v>
      </c>
      <c r="E51" s="47">
        <v>278.64999999999998</v>
      </c>
      <c r="F51" s="47">
        <v>6.75</v>
      </c>
      <c r="G51" s="47">
        <v>248</v>
      </c>
      <c r="H51" s="47">
        <v>1</v>
      </c>
      <c r="I51" s="47">
        <v>123.3</v>
      </c>
      <c r="J51" s="47">
        <v>16</v>
      </c>
      <c r="K51" s="47">
        <v>256</v>
      </c>
      <c r="L51" s="47">
        <v>2.25</v>
      </c>
      <c r="M51" s="47">
        <v>79</v>
      </c>
      <c r="N51" s="47">
        <v>11</v>
      </c>
      <c r="O51" s="47">
        <f t="shared" ref="O51" si="12">SUM(E51+G51+I51+K51+M51)</f>
        <v>984.94999999999993</v>
      </c>
      <c r="P51" s="47">
        <f>F51+H51+J51+L51+N51</f>
        <v>37</v>
      </c>
      <c r="Q51" s="59">
        <v>278.64999999999998</v>
      </c>
      <c r="R51" s="59">
        <v>7.25</v>
      </c>
      <c r="S51" s="59">
        <v>248</v>
      </c>
      <c r="T51" s="59">
        <v>1.2</v>
      </c>
      <c r="U51" s="59">
        <v>123.3</v>
      </c>
      <c r="V51" s="59">
        <v>16.12</v>
      </c>
      <c r="W51" s="59">
        <v>256</v>
      </c>
      <c r="X51" s="59">
        <v>2.25</v>
      </c>
      <c r="Y51" s="59">
        <v>79</v>
      </c>
      <c r="Z51" s="59">
        <v>11</v>
      </c>
      <c r="AA51" s="59">
        <f>SUM(Q51+S51+U51+W51+Y51)</f>
        <v>984.94999999999993</v>
      </c>
      <c r="AB51" s="59">
        <f>R51+T51+V51+X51+Z51</f>
        <v>37.82</v>
      </c>
      <c r="AC51" s="96">
        <f>SUM(P51)</f>
        <v>37</v>
      </c>
      <c r="AD51" s="96">
        <f>SUM(AB51)</f>
        <v>37.82</v>
      </c>
      <c r="AE51" s="96">
        <f t="shared" si="11"/>
        <v>0.82000000000000028</v>
      </c>
      <c r="AF51" s="60">
        <v>52755</v>
      </c>
      <c r="AG51" s="50"/>
      <c r="AH51" s="50"/>
      <c r="AI51" s="50"/>
    </row>
    <row r="52" spans="1:36" ht="27" x14ac:dyDescent="0.6">
      <c r="A52" s="43"/>
      <c r="B52" s="43"/>
      <c r="C52" s="51"/>
      <c r="D52" s="51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3"/>
      <c r="AD52" s="53"/>
      <c r="AE52" s="53"/>
      <c r="AF52" s="50"/>
      <c r="AG52" s="50"/>
      <c r="AH52" s="50"/>
      <c r="AI52" s="50"/>
    </row>
    <row r="53" spans="1:36" ht="27" x14ac:dyDescent="0.6">
      <c r="A53" s="43" t="s">
        <v>9</v>
      </c>
      <c r="B53" s="43"/>
      <c r="C53" s="51"/>
      <c r="D53" s="51"/>
      <c r="E53" s="54" t="s">
        <v>22</v>
      </c>
      <c r="F53" s="55" t="s">
        <v>18</v>
      </c>
      <c r="G53" s="54" t="s">
        <v>22</v>
      </c>
      <c r="H53" s="55" t="s">
        <v>18</v>
      </c>
      <c r="I53" s="54" t="s">
        <v>22</v>
      </c>
      <c r="J53" s="55" t="s">
        <v>18</v>
      </c>
      <c r="K53" s="54" t="s">
        <v>22</v>
      </c>
      <c r="L53" s="55" t="s">
        <v>18</v>
      </c>
      <c r="M53" s="54" t="s">
        <v>22</v>
      </c>
      <c r="N53" s="55" t="s">
        <v>18</v>
      </c>
      <c r="O53" s="54" t="s">
        <v>22</v>
      </c>
      <c r="P53" s="55" t="s">
        <v>18</v>
      </c>
      <c r="Q53" s="54" t="s">
        <v>22</v>
      </c>
      <c r="R53" s="55" t="s">
        <v>18</v>
      </c>
      <c r="S53" s="54" t="s">
        <v>22</v>
      </c>
      <c r="T53" s="55" t="s">
        <v>18</v>
      </c>
      <c r="U53" s="55"/>
      <c r="V53" s="54" t="s">
        <v>22</v>
      </c>
      <c r="W53" s="55" t="s">
        <v>18</v>
      </c>
      <c r="X53" s="54" t="s">
        <v>22</v>
      </c>
      <c r="Y53" s="55" t="s">
        <v>18</v>
      </c>
      <c r="Z53" s="55" t="s">
        <v>18</v>
      </c>
      <c r="AA53" s="54" t="s">
        <v>22</v>
      </c>
      <c r="AB53" s="55" t="s">
        <v>18</v>
      </c>
      <c r="AC53" s="55" t="s">
        <v>18</v>
      </c>
      <c r="AD53" s="55" t="s">
        <v>18</v>
      </c>
      <c r="AE53" s="55" t="s">
        <v>18</v>
      </c>
      <c r="AF53" s="55" t="s">
        <v>18</v>
      </c>
      <c r="AG53" s="55" t="s">
        <v>18</v>
      </c>
      <c r="AH53" s="55" t="s">
        <v>18</v>
      </c>
      <c r="AI53" s="55" t="s">
        <v>18</v>
      </c>
    </row>
    <row r="55" spans="1:36" ht="32.25" x14ac:dyDescent="0.7">
      <c r="A55" s="102" t="s">
        <v>17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</row>
    <row r="56" spans="1:36" ht="32.25" x14ac:dyDescent="0.7">
      <c r="A56" s="2" t="s">
        <v>68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32.25" x14ac:dyDescent="0.7">
      <c r="A57" s="2" t="s">
        <v>67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2.25" x14ac:dyDescent="0.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32.25" x14ac:dyDescent="0.4">
      <c r="A59" s="101" t="s">
        <v>60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3"/>
      <c r="AF59" s="3"/>
      <c r="AG59" s="3"/>
      <c r="AH59" s="3"/>
      <c r="AI59" s="3"/>
      <c r="AJ59" s="3"/>
    </row>
  </sheetData>
  <mergeCells count="86">
    <mergeCell ref="AI41:AI42"/>
    <mergeCell ref="A43:B43"/>
    <mergeCell ref="A55:AJ55"/>
    <mergeCell ref="A59:AD59"/>
    <mergeCell ref="AC41:AC42"/>
    <mergeCell ref="AD41:AD42"/>
    <mergeCell ref="AE41:AE42"/>
    <mergeCell ref="AF41:AF42"/>
    <mergeCell ref="AG41:AG42"/>
    <mergeCell ref="AH41:AH42"/>
    <mergeCell ref="W41:W42"/>
    <mergeCell ref="X41:X42"/>
    <mergeCell ref="Y41:Y42"/>
    <mergeCell ref="Z41:Z42"/>
    <mergeCell ref="AA41:AA42"/>
    <mergeCell ref="AB41:AB42"/>
    <mergeCell ref="I41:I42"/>
    <mergeCell ref="J41:J42"/>
    <mergeCell ref="K41:K42"/>
    <mergeCell ref="L41:L42"/>
    <mergeCell ref="Q39:AB40"/>
    <mergeCell ref="P41:P42"/>
    <mergeCell ref="Q41:Q42"/>
    <mergeCell ref="R41:R42"/>
    <mergeCell ref="S41:S42"/>
    <mergeCell ref="T41:T42"/>
    <mergeCell ref="U41:U42"/>
    <mergeCell ref="E37:AL37"/>
    <mergeCell ref="A39:A42"/>
    <mergeCell ref="B39:B42"/>
    <mergeCell ref="C39:C42"/>
    <mergeCell ref="D39:D42"/>
    <mergeCell ref="E39:O40"/>
    <mergeCell ref="M41:M42"/>
    <mergeCell ref="N41:N42"/>
    <mergeCell ref="O41:O42"/>
    <mergeCell ref="V41:V42"/>
    <mergeCell ref="AC39:AE40"/>
    <mergeCell ref="AF39:AI40"/>
    <mergeCell ref="E41:E42"/>
    <mergeCell ref="F41:F42"/>
    <mergeCell ref="G41:G42"/>
    <mergeCell ref="H41:H42"/>
    <mergeCell ref="A25:AD25"/>
    <mergeCell ref="AG34:AI34"/>
    <mergeCell ref="E35:AL35"/>
    <mergeCell ref="E36:AL36"/>
    <mergeCell ref="N10:N11"/>
    <mergeCell ref="O10:O11"/>
    <mergeCell ref="K10:K11"/>
    <mergeCell ref="I8:I11"/>
    <mergeCell ref="J8:J11"/>
    <mergeCell ref="K8:Q9"/>
    <mergeCell ref="H8:H11"/>
    <mergeCell ref="A38:AI38"/>
    <mergeCell ref="P10:P11"/>
    <mergeCell ref="Q10:Q11"/>
    <mergeCell ref="R10:R11"/>
    <mergeCell ref="S10:S11"/>
    <mergeCell ref="T10:T11"/>
    <mergeCell ref="A21:AD21"/>
    <mergeCell ref="AD8:AD11"/>
    <mergeCell ref="U9:V9"/>
    <mergeCell ref="W9:X9"/>
    <mergeCell ref="Y9:Z9"/>
    <mergeCell ref="AA9:AB9"/>
    <mergeCell ref="D10:D11"/>
    <mergeCell ref="E10:E11"/>
    <mergeCell ref="F10:F11"/>
    <mergeCell ref="G10:G11"/>
    <mergeCell ref="AC1:AD1"/>
    <mergeCell ref="A2:AD2"/>
    <mergeCell ref="A3:AD3"/>
    <mergeCell ref="A4:AD4"/>
    <mergeCell ref="A6:AD6"/>
    <mergeCell ref="A7:AD7"/>
    <mergeCell ref="A8:A11"/>
    <mergeCell ref="B8:B11"/>
    <mergeCell ref="C8:C11"/>
    <mergeCell ref="D8:E9"/>
    <mergeCell ref="F8:G9"/>
    <mergeCell ref="U8:AB8"/>
    <mergeCell ref="AC8:AC11"/>
    <mergeCell ref="L10:L11"/>
    <mergeCell ref="M10:M11"/>
    <mergeCell ref="R8:T9"/>
  </mergeCells>
  <pageMargins left="0.25" right="0" top="0.75" bottom="1.23" header="0.3" footer="0.3"/>
  <pageSetup paperSize="9" scale="3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C919-730E-4194-88CE-0B7F29F175B1}">
  <sheetPr>
    <tabColor rgb="FF92D050"/>
  </sheetPr>
  <dimension ref="A1:AK62"/>
  <sheetViews>
    <sheetView topLeftCell="A55" zoomScale="70" zoomScaleNormal="70" zoomScaleSheetLayoutView="90" zoomScalePageLayoutView="40" workbookViewId="0">
      <selection activeCell="D52" sqref="D52"/>
    </sheetView>
  </sheetViews>
  <sheetFormatPr defaultRowHeight="14.25" x14ac:dyDescent="0.2"/>
  <cols>
    <col min="1" max="1" width="7.75" customWidth="1"/>
    <col min="2" max="2" width="30.25" customWidth="1"/>
    <col min="3" max="3" width="21.375" customWidth="1"/>
    <col min="4" max="4" width="18.125" customWidth="1"/>
    <col min="5" max="5" width="9.375" customWidth="1"/>
    <col min="6" max="6" width="12.125" customWidth="1"/>
    <col min="7" max="7" width="10.375" customWidth="1"/>
    <col min="8" max="8" width="12.75" customWidth="1"/>
    <col min="9" max="9" width="12.125" customWidth="1"/>
    <col min="10" max="10" width="12.625" customWidth="1"/>
    <col min="11" max="11" width="12.25" customWidth="1"/>
    <col min="12" max="12" width="9.625" customWidth="1"/>
    <col min="13" max="13" width="10.375" customWidth="1"/>
    <col min="14" max="14" width="10.125" customWidth="1"/>
    <col min="15" max="15" width="14.75" customWidth="1"/>
    <col min="16" max="17" width="13.375" customWidth="1"/>
    <col min="18" max="19" width="12.125" customWidth="1"/>
    <col min="20" max="20" width="11.125" customWidth="1"/>
    <col min="21" max="21" width="14.625" customWidth="1"/>
    <col min="22" max="22" width="11.875" customWidth="1"/>
    <col min="23" max="23" width="13.25" customWidth="1"/>
    <col min="24" max="24" width="10.25" customWidth="1"/>
    <col min="25" max="25" width="13.25" customWidth="1"/>
    <col min="26" max="26" width="12.75" customWidth="1"/>
    <col min="27" max="27" width="13.125" customWidth="1"/>
    <col min="28" max="28" width="16.375" customWidth="1"/>
    <col min="29" max="29" width="20.375" customWidth="1"/>
    <col min="30" max="30" width="13" bestFit="1" customWidth="1"/>
    <col min="31" max="31" width="13.625" customWidth="1"/>
    <col min="32" max="33" width="12.125" bestFit="1" customWidth="1"/>
    <col min="34" max="34" width="9" customWidth="1"/>
  </cols>
  <sheetData>
    <row r="1" spans="1:29" ht="30" x14ac:dyDescent="0.2">
      <c r="J1" s="1"/>
      <c r="K1" s="1"/>
      <c r="L1" s="1"/>
      <c r="M1" s="1"/>
      <c r="N1" s="1"/>
      <c r="O1" s="1"/>
      <c r="P1" s="1"/>
      <c r="AB1" s="119" t="s">
        <v>69</v>
      </c>
      <c r="AC1" s="119"/>
    </row>
    <row r="2" spans="1:29" ht="30" x14ac:dyDescent="0.2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29" ht="30" x14ac:dyDescent="0.2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</row>
    <row r="4" spans="1:29" ht="30" x14ac:dyDescent="0.2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</row>
    <row r="5" spans="1:29" ht="3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30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</row>
    <row r="7" spans="1:29" ht="30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</row>
    <row r="8" spans="1:29" ht="21" customHeight="1" x14ac:dyDescent="0.2">
      <c r="A8" s="114" t="s">
        <v>0</v>
      </c>
      <c r="B8" s="128" t="s">
        <v>13</v>
      </c>
      <c r="C8" s="128" t="s">
        <v>14</v>
      </c>
      <c r="D8" s="132" t="s">
        <v>32</v>
      </c>
      <c r="E8" s="133"/>
      <c r="F8" s="132" t="s">
        <v>33</v>
      </c>
      <c r="G8" s="133"/>
      <c r="H8" s="136" t="s">
        <v>39</v>
      </c>
      <c r="I8" s="136" t="s">
        <v>40</v>
      </c>
      <c r="J8" s="122" t="s">
        <v>24</v>
      </c>
      <c r="K8" s="123"/>
      <c r="L8" s="123"/>
      <c r="M8" s="123"/>
      <c r="N8" s="123"/>
      <c r="O8" s="123"/>
      <c r="P8" s="124"/>
      <c r="Q8" s="106" t="s">
        <v>81</v>
      </c>
      <c r="R8" s="106"/>
      <c r="S8" s="106"/>
      <c r="T8" s="105" t="s">
        <v>1</v>
      </c>
      <c r="U8" s="105"/>
      <c r="V8" s="105"/>
      <c r="W8" s="105"/>
      <c r="X8" s="105"/>
      <c r="Y8" s="105"/>
      <c r="Z8" s="105"/>
      <c r="AA8" s="105"/>
      <c r="AB8" s="181" t="s">
        <v>2</v>
      </c>
      <c r="AC8" s="184" t="s">
        <v>3</v>
      </c>
    </row>
    <row r="9" spans="1:29" ht="25.5" x14ac:dyDescent="0.2">
      <c r="A9" s="115"/>
      <c r="B9" s="129"/>
      <c r="C9" s="129"/>
      <c r="D9" s="134"/>
      <c r="E9" s="135"/>
      <c r="F9" s="134"/>
      <c r="G9" s="135"/>
      <c r="H9" s="137"/>
      <c r="I9" s="137"/>
      <c r="J9" s="125"/>
      <c r="K9" s="126"/>
      <c r="L9" s="126"/>
      <c r="M9" s="126"/>
      <c r="N9" s="126"/>
      <c r="O9" s="126"/>
      <c r="P9" s="127"/>
      <c r="Q9" s="106"/>
      <c r="R9" s="106"/>
      <c r="S9" s="106"/>
      <c r="T9" s="187" t="s">
        <v>4</v>
      </c>
      <c r="U9" s="188"/>
      <c r="V9" s="189" t="s">
        <v>5</v>
      </c>
      <c r="W9" s="190"/>
      <c r="X9" s="187" t="s">
        <v>6</v>
      </c>
      <c r="Y9" s="188"/>
      <c r="Z9" s="105" t="s">
        <v>76</v>
      </c>
      <c r="AA9" s="105"/>
      <c r="AB9" s="182"/>
      <c r="AC9" s="185"/>
    </row>
    <row r="10" spans="1:29" ht="37.5" customHeight="1" x14ac:dyDescent="0.2">
      <c r="A10" s="115"/>
      <c r="B10" s="129"/>
      <c r="C10" s="129"/>
      <c r="D10" s="112" t="s">
        <v>99</v>
      </c>
      <c r="E10" s="112" t="s">
        <v>100</v>
      </c>
      <c r="F10" s="112" t="s">
        <v>101</v>
      </c>
      <c r="G10" s="112" t="s">
        <v>102</v>
      </c>
      <c r="H10" s="137"/>
      <c r="I10" s="137"/>
      <c r="J10" s="117" t="s">
        <v>105</v>
      </c>
      <c r="K10" s="117" t="s">
        <v>104</v>
      </c>
      <c r="L10" s="117" t="s">
        <v>103</v>
      </c>
      <c r="M10" s="117" t="s">
        <v>106</v>
      </c>
      <c r="N10" s="117" t="s">
        <v>107</v>
      </c>
      <c r="O10" s="117" t="s">
        <v>56</v>
      </c>
      <c r="P10" s="117" t="s">
        <v>57</v>
      </c>
      <c r="Q10" s="106" t="s">
        <v>108</v>
      </c>
      <c r="R10" s="106" t="s">
        <v>109</v>
      </c>
      <c r="S10" s="106" t="s">
        <v>9</v>
      </c>
      <c r="T10" s="21" t="s">
        <v>10</v>
      </c>
      <c r="U10" s="22" t="s">
        <v>11</v>
      </c>
      <c r="V10" s="23" t="s">
        <v>10</v>
      </c>
      <c r="W10" s="24" t="s">
        <v>11</v>
      </c>
      <c r="X10" s="21" t="s">
        <v>10</v>
      </c>
      <c r="Y10" s="22" t="s">
        <v>11</v>
      </c>
      <c r="Z10" s="23" t="s">
        <v>10</v>
      </c>
      <c r="AA10" s="24" t="s">
        <v>11</v>
      </c>
      <c r="AB10" s="182"/>
      <c r="AC10" s="185"/>
    </row>
    <row r="11" spans="1:29" ht="100.5" customHeight="1" x14ac:dyDescent="0.2">
      <c r="A11" s="116"/>
      <c r="B11" s="130"/>
      <c r="C11" s="130"/>
      <c r="D11" s="113"/>
      <c r="E11" s="113"/>
      <c r="F11" s="113"/>
      <c r="G11" s="113"/>
      <c r="H11" s="138"/>
      <c r="I11" s="138"/>
      <c r="J11" s="118"/>
      <c r="K11" s="118"/>
      <c r="L11" s="118"/>
      <c r="M11" s="118"/>
      <c r="N11" s="118"/>
      <c r="O11" s="118"/>
      <c r="P11" s="118"/>
      <c r="Q11" s="106"/>
      <c r="R11" s="106"/>
      <c r="S11" s="106"/>
      <c r="T11" s="21" t="s">
        <v>12</v>
      </c>
      <c r="U11" s="22" t="s">
        <v>82</v>
      </c>
      <c r="V11" s="23" t="s">
        <v>12</v>
      </c>
      <c r="W11" s="24" t="s">
        <v>83</v>
      </c>
      <c r="X11" s="21" t="s">
        <v>12</v>
      </c>
      <c r="Y11" s="22" t="s">
        <v>84</v>
      </c>
      <c r="Z11" s="23" t="s">
        <v>12</v>
      </c>
      <c r="AA11" s="24" t="s">
        <v>85</v>
      </c>
      <c r="AB11" s="183"/>
      <c r="AC11" s="186"/>
    </row>
    <row r="12" spans="1:29" s="33" customFormat="1" ht="33" customHeight="1" x14ac:dyDescent="0.2">
      <c r="A12" s="62">
        <v>1</v>
      </c>
      <c r="B12" s="7" t="s">
        <v>74</v>
      </c>
      <c r="C12" s="6" t="s">
        <v>75</v>
      </c>
      <c r="D12" s="61">
        <v>1</v>
      </c>
      <c r="E12" s="61">
        <v>71</v>
      </c>
      <c r="F12" s="61">
        <v>0</v>
      </c>
      <c r="G12" s="61">
        <v>0</v>
      </c>
      <c r="H12" s="61">
        <v>1</v>
      </c>
      <c r="I12" s="61">
        <v>71</v>
      </c>
      <c r="J12" s="25">
        <v>1766</v>
      </c>
      <c r="K12" s="25">
        <v>2072</v>
      </c>
      <c r="L12" s="25">
        <v>587</v>
      </c>
      <c r="M12" s="25">
        <v>2131</v>
      </c>
      <c r="N12" s="25">
        <v>285</v>
      </c>
      <c r="O12" s="25">
        <v>0</v>
      </c>
      <c r="P12" s="9">
        <f>J12+K12+L12+M12+N12+O12</f>
        <v>6841</v>
      </c>
      <c r="Q12" s="26">
        <v>40283</v>
      </c>
      <c r="R12" s="26">
        <v>480</v>
      </c>
      <c r="S12" s="8">
        <f>SUM(Q12+R12)</f>
        <v>40763</v>
      </c>
      <c r="T12" s="27">
        <v>0</v>
      </c>
      <c r="U12" s="27">
        <v>0</v>
      </c>
      <c r="V12" s="28">
        <v>0</v>
      </c>
      <c r="W12" s="29">
        <v>0</v>
      </c>
      <c r="X12" s="30">
        <v>0</v>
      </c>
      <c r="Y12" s="27">
        <v>0</v>
      </c>
      <c r="Z12" s="31">
        <v>6</v>
      </c>
      <c r="AA12" s="29">
        <v>9250</v>
      </c>
      <c r="AB12" s="25">
        <f t="shared" ref="AB12:AB20" si="0">SUM(S12)-(U12+W12+Y12+AA12)</f>
        <v>31513</v>
      </c>
      <c r="AC12" s="32">
        <v>10</v>
      </c>
    </row>
    <row r="13" spans="1:29" s="33" customFormat="1" ht="29.25" customHeight="1" x14ac:dyDescent="0.2">
      <c r="A13" s="62">
        <v>2</v>
      </c>
      <c r="B13" s="7" t="s">
        <v>74</v>
      </c>
      <c r="C13" s="6" t="s">
        <v>75</v>
      </c>
      <c r="D13" s="61">
        <v>1</v>
      </c>
      <c r="E13" s="61">
        <v>72</v>
      </c>
      <c r="F13" s="61">
        <v>0</v>
      </c>
      <c r="G13" s="61">
        <v>0</v>
      </c>
      <c r="H13" s="61">
        <v>1</v>
      </c>
      <c r="I13" s="61">
        <v>72</v>
      </c>
      <c r="J13" s="25">
        <v>130</v>
      </c>
      <c r="K13" s="25">
        <v>330</v>
      </c>
      <c r="L13" s="25">
        <v>44</v>
      </c>
      <c r="M13" s="25">
        <v>376</v>
      </c>
      <c r="N13" s="25">
        <v>101</v>
      </c>
      <c r="O13" s="25">
        <v>0</v>
      </c>
      <c r="P13" s="9">
        <f>J13+K13+L13+M13+N13+O13</f>
        <v>981</v>
      </c>
      <c r="Q13" s="26">
        <v>31513</v>
      </c>
      <c r="R13" s="26">
        <v>5159</v>
      </c>
      <c r="S13" s="8">
        <f>SUM(Q13+R13)</f>
        <v>36672</v>
      </c>
      <c r="T13" s="27">
        <v>0</v>
      </c>
      <c r="U13" s="27">
        <v>0</v>
      </c>
      <c r="V13" s="28">
        <v>0</v>
      </c>
      <c r="W13" s="29">
        <v>0</v>
      </c>
      <c r="X13" s="30">
        <v>0</v>
      </c>
      <c r="Y13" s="27">
        <v>0</v>
      </c>
      <c r="Z13" s="31">
        <v>1</v>
      </c>
      <c r="AA13" s="29">
        <v>200</v>
      </c>
      <c r="AB13" s="25">
        <f t="shared" si="0"/>
        <v>36472</v>
      </c>
      <c r="AC13" s="32">
        <v>11</v>
      </c>
    </row>
    <row r="14" spans="1:29" s="33" customFormat="1" ht="29.25" customHeight="1" x14ac:dyDescent="0.2">
      <c r="A14" s="62">
        <v>3</v>
      </c>
      <c r="B14" s="7" t="s">
        <v>74</v>
      </c>
      <c r="C14" s="6" t="s">
        <v>75</v>
      </c>
      <c r="D14" s="61">
        <v>1</v>
      </c>
      <c r="E14" s="61">
        <v>76</v>
      </c>
      <c r="F14" s="61">
        <v>0</v>
      </c>
      <c r="G14" s="61">
        <v>0</v>
      </c>
      <c r="H14" s="61">
        <v>1</v>
      </c>
      <c r="I14" s="61">
        <v>76</v>
      </c>
      <c r="J14" s="25"/>
      <c r="K14" s="25"/>
      <c r="L14" s="25"/>
      <c r="M14" s="25"/>
      <c r="N14" s="25"/>
      <c r="O14" s="25">
        <v>0</v>
      </c>
      <c r="P14" s="9">
        <f>J14+K14+L14+M14+N14+O14</f>
        <v>0</v>
      </c>
      <c r="Q14" s="26">
        <v>36472</v>
      </c>
      <c r="R14" s="26">
        <v>4470</v>
      </c>
      <c r="S14" s="8">
        <f>SUM(Q14+R14)</f>
        <v>40942</v>
      </c>
      <c r="T14" s="27">
        <v>0</v>
      </c>
      <c r="U14" s="27">
        <v>0</v>
      </c>
      <c r="V14" s="28">
        <v>0</v>
      </c>
      <c r="W14" s="29">
        <v>0</v>
      </c>
      <c r="X14" s="30">
        <v>0</v>
      </c>
      <c r="Y14" s="27">
        <v>0</v>
      </c>
      <c r="Z14" s="31">
        <v>1</v>
      </c>
      <c r="AA14" s="29">
        <v>200</v>
      </c>
      <c r="AB14" s="25">
        <f t="shared" si="0"/>
        <v>40742</v>
      </c>
      <c r="AC14" s="32">
        <v>11</v>
      </c>
    </row>
    <row r="15" spans="1:29" s="33" customFormat="1" ht="29.25" customHeight="1" x14ac:dyDescent="0.2">
      <c r="A15" s="62">
        <v>4</v>
      </c>
      <c r="B15" s="7" t="s">
        <v>74</v>
      </c>
      <c r="C15" s="6" t="s">
        <v>75</v>
      </c>
      <c r="D15" s="61">
        <v>1</v>
      </c>
      <c r="E15" s="61">
        <v>81</v>
      </c>
      <c r="F15" s="61">
        <v>0</v>
      </c>
      <c r="G15" s="61">
        <v>0</v>
      </c>
      <c r="H15" s="61">
        <v>1</v>
      </c>
      <c r="I15" s="61">
        <v>81</v>
      </c>
      <c r="J15" s="69">
        <v>84</v>
      </c>
      <c r="K15" s="69">
        <v>367</v>
      </c>
      <c r="L15" s="69">
        <v>11.45</v>
      </c>
      <c r="M15" s="69">
        <v>324</v>
      </c>
      <c r="N15" s="69">
        <v>157</v>
      </c>
      <c r="O15" s="69">
        <v>0</v>
      </c>
      <c r="P15" s="9">
        <f>J15+K15+L15+M15+N15+O15</f>
        <v>943.45</v>
      </c>
      <c r="Q15" s="26">
        <v>40942</v>
      </c>
      <c r="R15" s="26">
        <v>7204</v>
      </c>
      <c r="S15" s="8">
        <f>SUM(Q15+R15)</f>
        <v>48146</v>
      </c>
      <c r="T15" s="27">
        <v>0</v>
      </c>
      <c r="U15" s="27">
        <v>0</v>
      </c>
      <c r="V15" s="28">
        <v>0</v>
      </c>
      <c r="W15" s="29">
        <v>0</v>
      </c>
      <c r="X15" s="30">
        <v>0</v>
      </c>
      <c r="Y15" s="27">
        <v>0</v>
      </c>
      <c r="Z15" s="31">
        <v>4</v>
      </c>
      <c r="AA15" s="29">
        <v>4667</v>
      </c>
      <c r="AB15" s="25">
        <f t="shared" si="0"/>
        <v>43479</v>
      </c>
      <c r="AC15" s="32">
        <v>13</v>
      </c>
    </row>
    <row r="16" spans="1:29" s="33" customFormat="1" ht="29.25" customHeight="1" x14ac:dyDescent="0.2">
      <c r="A16" s="62">
        <v>5</v>
      </c>
      <c r="B16" s="7" t="s">
        <v>74</v>
      </c>
      <c r="C16" s="6" t="s">
        <v>75</v>
      </c>
      <c r="D16" s="61">
        <v>1</v>
      </c>
      <c r="E16" s="61">
        <v>85</v>
      </c>
      <c r="F16" s="61">
        <v>0</v>
      </c>
      <c r="G16" s="61">
        <v>0</v>
      </c>
      <c r="H16" s="61">
        <v>1</v>
      </c>
      <c r="I16" s="61">
        <v>85</v>
      </c>
      <c r="J16" s="69">
        <v>72</v>
      </c>
      <c r="K16" s="69">
        <v>377</v>
      </c>
      <c r="L16" s="69">
        <v>13.17</v>
      </c>
      <c r="M16" s="69">
        <v>50.75</v>
      </c>
      <c r="N16" s="69">
        <v>148</v>
      </c>
      <c r="O16" s="69">
        <v>0</v>
      </c>
      <c r="P16" s="9">
        <f>J16+K16+L16+M16+N16+O16</f>
        <v>660.92000000000007</v>
      </c>
      <c r="Q16" s="26">
        <v>43479</v>
      </c>
      <c r="R16" s="26">
        <v>5034</v>
      </c>
      <c r="S16" s="8">
        <f>SUM(Q16+R16)</f>
        <v>48513</v>
      </c>
      <c r="T16" s="27">
        <v>0</v>
      </c>
      <c r="U16" s="27">
        <v>0</v>
      </c>
      <c r="V16" s="28">
        <v>0</v>
      </c>
      <c r="W16" s="29">
        <v>0</v>
      </c>
      <c r="X16" s="30">
        <v>0</v>
      </c>
      <c r="Y16" s="27">
        <v>0</v>
      </c>
      <c r="Z16" s="31">
        <v>6</v>
      </c>
      <c r="AA16" s="29">
        <v>3879.25</v>
      </c>
      <c r="AB16" s="25">
        <f t="shared" si="0"/>
        <v>44633.75</v>
      </c>
      <c r="AC16" s="32">
        <v>14</v>
      </c>
    </row>
    <row r="17" spans="1:29" s="33" customFormat="1" ht="29.25" customHeight="1" x14ac:dyDescent="0.2">
      <c r="A17" s="62">
        <v>6</v>
      </c>
      <c r="B17" s="7" t="s">
        <v>74</v>
      </c>
      <c r="C17" s="6" t="s">
        <v>75</v>
      </c>
      <c r="D17" s="61">
        <v>1</v>
      </c>
      <c r="E17" s="61">
        <v>86</v>
      </c>
      <c r="F17" s="61">
        <v>0</v>
      </c>
      <c r="G17" s="61">
        <v>0</v>
      </c>
      <c r="H17" s="61">
        <v>1</v>
      </c>
      <c r="I17" s="61">
        <v>86</v>
      </c>
      <c r="J17" s="69">
        <v>74.5</v>
      </c>
      <c r="K17" s="69">
        <v>431</v>
      </c>
      <c r="L17" s="69">
        <v>13.2</v>
      </c>
      <c r="M17" s="69">
        <v>229.25</v>
      </c>
      <c r="N17" s="69">
        <v>55</v>
      </c>
      <c r="O17" s="69">
        <v>0</v>
      </c>
      <c r="P17" s="9">
        <f t="shared" ref="P17:P19" si="1">J17+K17+L17+M17+N17+O17</f>
        <v>802.95</v>
      </c>
      <c r="Q17" s="26">
        <v>44633.75</v>
      </c>
      <c r="R17" s="26">
        <v>6263.5</v>
      </c>
      <c r="S17" s="8">
        <f t="shared" ref="S17:S19" si="2">SUM(Q17+R17)</f>
        <v>50897.25</v>
      </c>
      <c r="T17" s="27">
        <v>0</v>
      </c>
      <c r="U17" s="27">
        <v>0</v>
      </c>
      <c r="V17" s="28">
        <v>0</v>
      </c>
      <c r="W17" s="29">
        <v>0</v>
      </c>
      <c r="X17" s="30">
        <v>0</v>
      </c>
      <c r="Y17" s="27">
        <v>0</v>
      </c>
      <c r="Z17" s="31">
        <v>1</v>
      </c>
      <c r="AA17" s="29">
        <v>1054.75</v>
      </c>
      <c r="AB17" s="25">
        <f t="shared" si="0"/>
        <v>49842.5</v>
      </c>
      <c r="AC17" s="32">
        <v>15</v>
      </c>
    </row>
    <row r="18" spans="1:29" s="33" customFormat="1" ht="29.25" customHeight="1" x14ac:dyDescent="0.2">
      <c r="A18" s="62">
        <v>7</v>
      </c>
      <c r="B18" s="7" t="s">
        <v>74</v>
      </c>
      <c r="C18" s="6" t="s">
        <v>75</v>
      </c>
      <c r="D18" s="61">
        <v>1</v>
      </c>
      <c r="E18" s="61">
        <v>88</v>
      </c>
      <c r="F18" s="61">
        <v>0</v>
      </c>
      <c r="G18" s="61">
        <v>0</v>
      </c>
      <c r="H18" s="61">
        <v>1</v>
      </c>
      <c r="I18" s="61">
        <v>88</v>
      </c>
      <c r="J18" s="69">
        <v>63.87</v>
      </c>
      <c r="K18" s="69">
        <v>278.5</v>
      </c>
      <c r="L18" s="69">
        <v>13.34</v>
      </c>
      <c r="M18" s="69">
        <v>271.5</v>
      </c>
      <c r="N18" s="69">
        <v>119.5</v>
      </c>
      <c r="O18" s="69">
        <v>0</v>
      </c>
      <c r="P18" s="9">
        <f t="shared" si="1"/>
        <v>746.71</v>
      </c>
      <c r="Q18" s="26">
        <v>49842.5</v>
      </c>
      <c r="R18" s="26">
        <v>6072.5</v>
      </c>
      <c r="S18" s="8">
        <f t="shared" si="2"/>
        <v>55915</v>
      </c>
      <c r="T18" s="27">
        <v>0</v>
      </c>
      <c r="U18" s="27">
        <v>0</v>
      </c>
      <c r="V18" s="28">
        <v>0</v>
      </c>
      <c r="W18" s="29">
        <v>0</v>
      </c>
      <c r="X18" s="30">
        <v>0</v>
      </c>
      <c r="Y18" s="27">
        <v>0</v>
      </c>
      <c r="Z18" s="31">
        <v>7</v>
      </c>
      <c r="AA18" s="29">
        <v>6559</v>
      </c>
      <c r="AB18" s="25">
        <f t="shared" si="0"/>
        <v>49356</v>
      </c>
      <c r="AC18" s="32">
        <v>15</v>
      </c>
    </row>
    <row r="19" spans="1:29" s="33" customFormat="1" ht="29.25" customHeight="1" x14ac:dyDescent="0.2">
      <c r="A19" s="62">
        <v>8</v>
      </c>
      <c r="B19" s="7" t="s">
        <v>74</v>
      </c>
      <c r="C19" s="6" t="s">
        <v>75</v>
      </c>
      <c r="D19" s="61">
        <v>1</v>
      </c>
      <c r="E19" s="61">
        <v>91</v>
      </c>
      <c r="F19" s="61">
        <v>0</v>
      </c>
      <c r="G19" s="61">
        <v>0</v>
      </c>
      <c r="H19" s="61">
        <v>1</v>
      </c>
      <c r="I19" s="61">
        <v>91</v>
      </c>
      <c r="J19" s="69">
        <v>278.64999999999998</v>
      </c>
      <c r="K19" s="69">
        <v>248</v>
      </c>
      <c r="L19" s="69">
        <v>123.3</v>
      </c>
      <c r="M19" s="69">
        <v>256</v>
      </c>
      <c r="N19" s="69">
        <v>79</v>
      </c>
      <c r="O19" s="69">
        <v>0</v>
      </c>
      <c r="P19" s="9">
        <f t="shared" si="1"/>
        <v>984.94999999999993</v>
      </c>
      <c r="Q19" s="26">
        <v>49356</v>
      </c>
      <c r="R19" s="26">
        <v>5636</v>
      </c>
      <c r="S19" s="8">
        <f t="shared" si="2"/>
        <v>54992</v>
      </c>
      <c r="T19" s="27">
        <v>0</v>
      </c>
      <c r="U19" s="27">
        <v>0</v>
      </c>
      <c r="V19" s="28">
        <v>0</v>
      </c>
      <c r="W19" s="29">
        <v>0</v>
      </c>
      <c r="X19" s="30">
        <v>0</v>
      </c>
      <c r="Y19" s="27">
        <v>0</v>
      </c>
      <c r="Z19" s="31">
        <v>5</v>
      </c>
      <c r="AA19" s="29">
        <v>2237</v>
      </c>
      <c r="AB19" s="25">
        <f t="shared" si="0"/>
        <v>52755</v>
      </c>
      <c r="AC19" s="32">
        <v>17</v>
      </c>
    </row>
    <row r="20" spans="1:29" s="33" customFormat="1" ht="29.25" customHeight="1" x14ac:dyDescent="0.2">
      <c r="A20" s="62">
        <v>9</v>
      </c>
      <c r="B20" s="7" t="s">
        <v>74</v>
      </c>
      <c r="C20" s="6" t="s">
        <v>75</v>
      </c>
      <c r="D20" s="61">
        <v>1</v>
      </c>
      <c r="E20" s="61">
        <v>93</v>
      </c>
      <c r="F20" s="61">
        <v>0</v>
      </c>
      <c r="G20" s="61">
        <v>0</v>
      </c>
      <c r="H20" s="61">
        <v>1</v>
      </c>
      <c r="I20" s="61">
        <v>93</v>
      </c>
      <c r="J20" s="69">
        <v>48.6</v>
      </c>
      <c r="K20" s="69">
        <v>222</v>
      </c>
      <c r="L20" s="69">
        <v>19.36</v>
      </c>
      <c r="M20" s="69">
        <v>277</v>
      </c>
      <c r="N20" s="69">
        <v>82.5</v>
      </c>
      <c r="O20" s="69">
        <v>0</v>
      </c>
      <c r="P20" s="9">
        <f>J20+K20+L20+M20+N20+O20</f>
        <v>649.46</v>
      </c>
      <c r="Q20" s="26">
        <v>52755</v>
      </c>
      <c r="R20" s="26">
        <v>5255</v>
      </c>
      <c r="S20" s="8">
        <f>SUM(Q20+R20)</f>
        <v>58010</v>
      </c>
      <c r="T20" s="27">
        <v>0</v>
      </c>
      <c r="U20" s="27">
        <v>0</v>
      </c>
      <c r="V20" s="28">
        <v>0</v>
      </c>
      <c r="W20" s="29">
        <v>0</v>
      </c>
      <c r="X20" s="30">
        <v>0</v>
      </c>
      <c r="Y20" s="27">
        <v>0</v>
      </c>
      <c r="Z20" s="31">
        <v>3</v>
      </c>
      <c r="AA20" s="29">
        <v>1581.75</v>
      </c>
      <c r="AB20" s="25">
        <f t="shared" si="0"/>
        <v>56428.25</v>
      </c>
      <c r="AC20" s="32">
        <v>18</v>
      </c>
    </row>
    <row r="21" spans="1:29" s="33" customFormat="1" ht="29.25" customHeight="1" x14ac:dyDescent="0.2">
      <c r="A21" s="79"/>
      <c r="B21" s="80"/>
      <c r="C21" s="81"/>
      <c r="D21" s="82"/>
      <c r="E21" s="82"/>
      <c r="F21" s="82"/>
      <c r="G21" s="82"/>
      <c r="H21" s="82"/>
      <c r="I21" s="82"/>
      <c r="J21" s="84"/>
      <c r="K21" s="84"/>
      <c r="L21" s="84"/>
      <c r="M21" s="84"/>
      <c r="N21" s="84"/>
      <c r="O21" s="84"/>
      <c r="P21" s="85"/>
      <c r="Q21" s="86"/>
      <c r="R21" s="86"/>
      <c r="S21" s="87"/>
      <c r="T21" s="88"/>
      <c r="U21" s="88"/>
      <c r="V21" s="89"/>
      <c r="W21" s="90"/>
      <c r="X21" s="91"/>
      <c r="Y21" s="88"/>
      <c r="Z21" s="92"/>
      <c r="AA21" s="90"/>
      <c r="AB21" s="93"/>
      <c r="AC21" s="94"/>
    </row>
    <row r="23" spans="1:29" ht="32.25" x14ac:dyDescent="0.7">
      <c r="A23" s="102" t="s">
        <v>65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</row>
    <row r="24" spans="1:29" ht="32.25" x14ac:dyDescent="0.7">
      <c r="A24" s="2" t="s">
        <v>68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32.25" x14ac:dyDescent="0.7">
      <c r="A25" s="2" t="s">
        <v>66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32.25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80.75" customHeight="1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</row>
    <row r="36" spans="1:37" ht="23.25" x14ac:dyDescent="0.5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139" t="s">
        <v>64</v>
      </c>
      <c r="AG36" s="139"/>
      <c r="AH36" s="139"/>
    </row>
    <row r="37" spans="1:37" ht="30" x14ac:dyDescent="0.2">
      <c r="E37" s="140" t="s">
        <v>71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</row>
    <row r="38" spans="1:37" ht="30" x14ac:dyDescent="0.2">
      <c r="E38" s="140" t="s">
        <v>75</v>
      </c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spans="1:37" ht="30" x14ac:dyDescent="0.2">
      <c r="E39" s="140" t="s">
        <v>80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</row>
    <row r="40" spans="1:37" ht="27" x14ac:dyDescent="0.2">
      <c r="A40" s="141" t="s">
        <v>23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</row>
    <row r="41" spans="1:37" ht="27" x14ac:dyDescent="0.2">
      <c r="A41" s="143" t="s">
        <v>21</v>
      </c>
      <c r="B41" s="146" t="s">
        <v>34</v>
      </c>
      <c r="C41" s="146" t="s">
        <v>19</v>
      </c>
      <c r="D41" s="143" t="s">
        <v>20</v>
      </c>
      <c r="E41" s="149" t="s">
        <v>30</v>
      </c>
      <c r="F41" s="150"/>
      <c r="G41" s="150"/>
      <c r="H41" s="150"/>
      <c r="I41" s="150"/>
      <c r="J41" s="150"/>
      <c r="K41" s="150"/>
      <c r="L41" s="150"/>
      <c r="M41" s="150"/>
      <c r="N41" s="150"/>
      <c r="O41" s="63"/>
      <c r="P41" s="153" t="s">
        <v>31</v>
      </c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5"/>
      <c r="AB41" s="159" t="s">
        <v>25</v>
      </c>
      <c r="AC41" s="160"/>
      <c r="AD41" s="161"/>
      <c r="AE41" s="165" t="s">
        <v>28</v>
      </c>
      <c r="AF41" s="166"/>
      <c r="AG41" s="166"/>
      <c r="AH41" s="167"/>
    </row>
    <row r="42" spans="1:37" ht="27" x14ac:dyDescent="0.2">
      <c r="A42" s="144"/>
      <c r="B42" s="147"/>
      <c r="C42" s="147"/>
      <c r="D42" s="144"/>
      <c r="E42" s="151"/>
      <c r="F42" s="152"/>
      <c r="G42" s="152"/>
      <c r="H42" s="152"/>
      <c r="I42" s="152"/>
      <c r="J42" s="152"/>
      <c r="K42" s="152"/>
      <c r="L42" s="152"/>
      <c r="M42" s="152"/>
      <c r="N42" s="152"/>
      <c r="O42" s="64"/>
      <c r="P42" s="156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8"/>
      <c r="AB42" s="162"/>
      <c r="AC42" s="163"/>
      <c r="AD42" s="164"/>
      <c r="AE42" s="168"/>
      <c r="AF42" s="169"/>
      <c r="AG42" s="169"/>
      <c r="AH42" s="170"/>
    </row>
    <row r="43" spans="1:37" ht="40.5" customHeight="1" x14ac:dyDescent="0.2">
      <c r="A43" s="144"/>
      <c r="B43" s="147"/>
      <c r="C43" s="147"/>
      <c r="D43" s="144"/>
      <c r="E43" s="171" t="s">
        <v>45</v>
      </c>
      <c r="F43" s="171" t="s">
        <v>63</v>
      </c>
      <c r="G43" s="171" t="s">
        <v>47</v>
      </c>
      <c r="H43" s="171" t="s">
        <v>48</v>
      </c>
      <c r="I43" s="171" t="s">
        <v>49</v>
      </c>
      <c r="J43" s="171" t="s">
        <v>51</v>
      </c>
      <c r="K43" s="171" t="s">
        <v>52</v>
      </c>
      <c r="L43" s="171" t="s">
        <v>44</v>
      </c>
      <c r="M43" s="171" t="s">
        <v>53</v>
      </c>
      <c r="N43" s="171" t="s">
        <v>54</v>
      </c>
      <c r="O43" s="171" t="s">
        <v>55</v>
      </c>
      <c r="P43" s="173" t="s">
        <v>45</v>
      </c>
      <c r="Q43" s="173" t="s">
        <v>46</v>
      </c>
      <c r="R43" s="173" t="s">
        <v>47</v>
      </c>
      <c r="S43" s="173" t="s">
        <v>48</v>
      </c>
      <c r="T43" s="173" t="s">
        <v>59</v>
      </c>
      <c r="U43" s="173" t="s">
        <v>50</v>
      </c>
      <c r="V43" s="173" t="s">
        <v>51</v>
      </c>
      <c r="W43" s="173" t="s">
        <v>52</v>
      </c>
      <c r="X43" s="173" t="s">
        <v>44</v>
      </c>
      <c r="Y43" s="173" t="s">
        <v>53</v>
      </c>
      <c r="Z43" s="173" t="s">
        <v>90</v>
      </c>
      <c r="AA43" s="173" t="s">
        <v>89</v>
      </c>
      <c r="AB43" s="178" t="s">
        <v>86</v>
      </c>
      <c r="AC43" s="178" t="s">
        <v>87</v>
      </c>
      <c r="AD43" s="180" t="s">
        <v>88</v>
      </c>
      <c r="AE43" s="175" t="s">
        <v>79</v>
      </c>
      <c r="AF43" s="175" t="s">
        <v>26</v>
      </c>
      <c r="AG43" s="175" t="s">
        <v>27</v>
      </c>
      <c r="AH43" s="175" t="s">
        <v>29</v>
      </c>
    </row>
    <row r="44" spans="1:37" ht="29.25" customHeight="1" x14ac:dyDescent="0.2">
      <c r="A44" s="145"/>
      <c r="B44" s="148"/>
      <c r="C44" s="148"/>
      <c r="D44" s="145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9"/>
      <c r="AC44" s="179"/>
      <c r="AD44" s="180"/>
      <c r="AE44" s="175"/>
      <c r="AF44" s="175"/>
      <c r="AG44" s="175"/>
      <c r="AH44" s="175"/>
    </row>
    <row r="45" spans="1:37" ht="27" x14ac:dyDescent="0.2">
      <c r="A45" s="176" t="s">
        <v>61</v>
      </c>
      <c r="B45" s="177"/>
      <c r="C45" s="34">
        <v>243970</v>
      </c>
      <c r="D45" s="35" t="s">
        <v>62</v>
      </c>
      <c r="E45" s="36">
        <v>18</v>
      </c>
      <c r="F45" s="36">
        <f>E45*12</f>
        <v>216</v>
      </c>
      <c r="G45" s="36">
        <v>20</v>
      </c>
      <c r="H45" s="36">
        <f>G45*6</f>
        <v>120</v>
      </c>
      <c r="I45" s="36">
        <v>20</v>
      </c>
      <c r="J45" s="36">
        <v>25</v>
      </c>
      <c r="K45" s="36">
        <f>J45*8</f>
        <v>200</v>
      </c>
      <c r="L45" s="36">
        <v>16</v>
      </c>
      <c r="M45" s="36">
        <f>L45*20</f>
        <v>320</v>
      </c>
      <c r="N45" s="37">
        <v>99</v>
      </c>
      <c r="O45" s="38" t="e">
        <f>F45+H45+#REF!+K45+M45</f>
        <v>#REF!</v>
      </c>
      <c r="P45" s="39">
        <v>18</v>
      </c>
      <c r="Q45" s="39">
        <f>P45*13</f>
        <v>234</v>
      </c>
      <c r="R45" s="39">
        <v>20</v>
      </c>
      <c r="S45" s="39">
        <f>R45*8</f>
        <v>160</v>
      </c>
      <c r="T45" s="39">
        <v>20</v>
      </c>
      <c r="U45" s="39">
        <f>T45*22</f>
        <v>440</v>
      </c>
      <c r="V45" s="39">
        <v>25</v>
      </c>
      <c r="W45" s="39">
        <f>V45*10</f>
        <v>250</v>
      </c>
      <c r="X45" s="39">
        <v>16</v>
      </c>
      <c r="Y45" s="39">
        <f>X45*22</f>
        <v>352</v>
      </c>
      <c r="Z45" s="39">
        <v>99</v>
      </c>
      <c r="AA45" s="39">
        <f t="shared" ref="AA45:AA54" si="3">Q45+S45+U45+W45+Y45</f>
        <v>1436</v>
      </c>
      <c r="AB45" s="40" t="e">
        <f t="shared" ref="AB45:AB54" si="4">SUM(O45)</f>
        <v>#REF!</v>
      </c>
      <c r="AC45" s="40">
        <f>SUM(AA45)</f>
        <v>1436</v>
      </c>
      <c r="AD45" s="41" t="e">
        <f>AC45-AB45</f>
        <v>#REF!</v>
      </c>
      <c r="AE45" s="42">
        <v>180</v>
      </c>
      <c r="AF45" s="42"/>
      <c r="AG45" s="42"/>
      <c r="AH45" s="42"/>
    </row>
    <row r="46" spans="1:37" ht="27" x14ac:dyDescent="0.6">
      <c r="A46" s="43">
        <v>1</v>
      </c>
      <c r="B46" s="44" t="s">
        <v>77</v>
      </c>
      <c r="C46" s="45" t="s">
        <v>78</v>
      </c>
      <c r="D46" s="35" t="s">
        <v>62</v>
      </c>
      <c r="E46" s="46">
        <v>1766</v>
      </c>
      <c r="F46" s="47">
        <v>13.9</v>
      </c>
      <c r="G46" s="46">
        <v>2072</v>
      </c>
      <c r="H46" s="46">
        <v>1.2</v>
      </c>
      <c r="I46" s="46">
        <v>587</v>
      </c>
      <c r="J46" s="46">
        <v>2131</v>
      </c>
      <c r="K46" s="46">
        <v>2.25</v>
      </c>
      <c r="L46" s="46">
        <v>285</v>
      </c>
      <c r="M46" s="46">
        <v>11.7</v>
      </c>
      <c r="N46" s="47">
        <f t="shared" ref="N46:N54" si="5">SUM(E46+G46+I46+J46+L46)</f>
        <v>6841</v>
      </c>
      <c r="O46" s="56" t="e">
        <f>F46+H46+#REF!+K46+M46</f>
        <v>#REF!</v>
      </c>
      <c r="P46" s="48">
        <v>1766</v>
      </c>
      <c r="Q46" s="48">
        <v>13.9</v>
      </c>
      <c r="R46" s="48">
        <v>2072</v>
      </c>
      <c r="S46" s="48">
        <v>1.2</v>
      </c>
      <c r="T46" s="48">
        <v>587</v>
      </c>
      <c r="U46" s="48">
        <v>23.7</v>
      </c>
      <c r="V46" s="48">
        <v>2131</v>
      </c>
      <c r="W46" s="48">
        <v>2.25</v>
      </c>
      <c r="X46" s="48">
        <v>285</v>
      </c>
      <c r="Y46" s="48">
        <v>11.7</v>
      </c>
      <c r="Z46" s="59">
        <f t="shared" ref="Z46:Z54" si="6">SUM(P46+R46+T46+V46+X46)</f>
        <v>6841</v>
      </c>
      <c r="AA46" s="57">
        <f t="shared" si="3"/>
        <v>52.75</v>
      </c>
      <c r="AB46" s="58" t="e">
        <f t="shared" si="4"/>
        <v>#REF!</v>
      </c>
      <c r="AC46" s="58">
        <f>SUM(AA46)</f>
        <v>52.75</v>
      </c>
      <c r="AD46" s="68" t="e">
        <f t="shared" ref="AD46:AD47" si="7">AC46-AB46</f>
        <v>#REF!</v>
      </c>
      <c r="AE46" s="49">
        <v>31513</v>
      </c>
      <c r="AF46" s="50"/>
      <c r="AG46" s="50"/>
      <c r="AH46" s="50"/>
    </row>
    <row r="47" spans="1:37" ht="27" x14ac:dyDescent="0.6">
      <c r="A47" s="43">
        <v>2</v>
      </c>
      <c r="B47" s="44" t="s">
        <v>77</v>
      </c>
      <c r="C47" s="45" t="s">
        <v>91</v>
      </c>
      <c r="D47" s="35" t="s">
        <v>62</v>
      </c>
      <c r="E47" s="46">
        <v>130</v>
      </c>
      <c r="F47" s="47">
        <v>9.67</v>
      </c>
      <c r="G47" s="46">
        <v>330</v>
      </c>
      <c r="H47" s="47">
        <v>1.2</v>
      </c>
      <c r="I47" s="46">
        <v>44</v>
      </c>
      <c r="J47" s="46">
        <v>376</v>
      </c>
      <c r="K47" s="47">
        <v>2.65</v>
      </c>
      <c r="L47" s="46">
        <v>101</v>
      </c>
      <c r="M47" s="47">
        <v>11.5</v>
      </c>
      <c r="N47" s="47">
        <f t="shared" si="5"/>
        <v>981</v>
      </c>
      <c r="O47" s="56" t="e">
        <f>F47+H47+#REF!+K47+M47</f>
        <v>#REF!</v>
      </c>
      <c r="P47" s="66">
        <v>130</v>
      </c>
      <c r="Q47" s="66">
        <v>9.67</v>
      </c>
      <c r="R47" s="66">
        <v>330</v>
      </c>
      <c r="S47" s="66">
        <v>1.2</v>
      </c>
      <c r="T47" s="66">
        <v>44</v>
      </c>
      <c r="U47" s="66">
        <v>36.24</v>
      </c>
      <c r="V47" s="66">
        <v>376</v>
      </c>
      <c r="W47" s="66">
        <v>2.65</v>
      </c>
      <c r="X47" s="66">
        <v>101</v>
      </c>
      <c r="Y47" s="66">
        <v>11.5</v>
      </c>
      <c r="Z47" s="59">
        <f t="shared" si="6"/>
        <v>981</v>
      </c>
      <c r="AA47" s="67">
        <f t="shared" si="3"/>
        <v>61.26</v>
      </c>
      <c r="AB47" s="58" t="e">
        <f t="shared" si="4"/>
        <v>#REF!</v>
      </c>
      <c r="AC47" s="58">
        <f>SUM(AA47)</f>
        <v>61.26</v>
      </c>
      <c r="AD47" s="68" t="e">
        <f t="shared" si="7"/>
        <v>#REF!</v>
      </c>
      <c r="AE47" s="60">
        <v>36472</v>
      </c>
      <c r="AF47" s="50"/>
      <c r="AG47" s="50"/>
      <c r="AH47" s="50"/>
    </row>
    <row r="48" spans="1:37" ht="27" x14ac:dyDescent="0.6">
      <c r="A48" s="43">
        <v>3</v>
      </c>
      <c r="B48" s="44" t="s">
        <v>77</v>
      </c>
      <c r="C48" s="45" t="s">
        <v>92</v>
      </c>
      <c r="D48" s="35" t="s">
        <v>62</v>
      </c>
      <c r="E48" s="65">
        <v>42.75</v>
      </c>
      <c r="F48" s="65">
        <v>7.25</v>
      </c>
      <c r="G48" s="65">
        <v>262</v>
      </c>
      <c r="H48" s="65">
        <v>1</v>
      </c>
      <c r="I48" s="65">
        <v>8.17</v>
      </c>
      <c r="J48" s="65">
        <v>129.25</v>
      </c>
      <c r="K48" s="65">
        <v>2.25</v>
      </c>
      <c r="L48" s="65">
        <v>59.5</v>
      </c>
      <c r="M48" s="65">
        <v>11</v>
      </c>
      <c r="N48" s="47">
        <f t="shared" si="5"/>
        <v>501.67</v>
      </c>
      <c r="O48" s="56" t="e">
        <f>F48+H48+#REF!+K48+M48</f>
        <v>#REF!</v>
      </c>
      <c r="P48" s="66">
        <v>42.75</v>
      </c>
      <c r="Q48" s="66">
        <v>8</v>
      </c>
      <c r="R48" s="66">
        <v>262</v>
      </c>
      <c r="S48" s="66">
        <v>1.2</v>
      </c>
      <c r="T48" s="66">
        <v>8.17</v>
      </c>
      <c r="U48" s="66">
        <v>18.84</v>
      </c>
      <c r="V48" s="66">
        <v>129.25</v>
      </c>
      <c r="W48" s="66">
        <v>2.6</v>
      </c>
      <c r="X48" s="66">
        <v>59.5</v>
      </c>
      <c r="Y48" s="66">
        <v>11.5</v>
      </c>
      <c r="Z48" s="59">
        <f t="shared" si="6"/>
        <v>501.67</v>
      </c>
      <c r="AA48" s="67">
        <f t="shared" si="3"/>
        <v>42.14</v>
      </c>
      <c r="AB48" s="58" t="e">
        <f t="shared" si="4"/>
        <v>#REF!</v>
      </c>
      <c r="AC48" s="58">
        <f>SUM(AA48)</f>
        <v>42.14</v>
      </c>
      <c r="AD48" s="68" t="e">
        <f>AC48-AB48</f>
        <v>#REF!</v>
      </c>
      <c r="AE48" s="60">
        <v>40942</v>
      </c>
      <c r="AF48" s="50"/>
      <c r="AG48" s="50"/>
      <c r="AH48" s="50"/>
    </row>
    <row r="49" spans="1:35" s="77" customFormat="1" ht="27" x14ac:dyDescent="0.6">
      <c r="A49" s="43">
        <v>4</v>
      </c>
      <c r="B49" s="44" t="s">
        <v>77</v>
      </c>
      <c r="C49" s="45" t="s">
        <v>93</v>
      </c>
      <c r="D49" s="35" t="s">
        <v>62</v>
      </c>
      <c r="E49" s="70">
        <v>84</v>
      </c>
      <c r="F49" s="70">
        <v>9</v>
      </c>
      <c r="G49" s="70">
        <v>367</v>
      </c>
      <c r="H49" s="70">
        <v>1</v>
      </c>
      <c r="I49" s="70">
        <v>11.45</v>
      </c>
      <c r="J49" s="70">
        <v>324</v>
      </c>
      <c r="K49" s="70">
        <v>2.25</v>
      </c>
      <c r="L49" s="70">
        <v>157</v>
      </c>
      <c r="M49" s="70">
        <v>10</v>
      </c>
      <c r="N49" s="70">
        <f t="shared" si="5"/>
        <v>943.45</v>
      </c>
      <c r="O49" s="71" t="e">
        <f>F49+H49+#REF!+K49+M49</f>
        <v>#REF!</v>
      </c>
      <c r="P49" s="72">
        <v>84</v>
      </c>
      <c r="Q49" s="72">
        <v>10</v>
      </c>
      <c r="R49" s="72">
        <v>367</v>
      </c>
      <c r="S49" s="72">
        <v>1.3</v>
      </c>
      <c r="T49" s="72">
        <v>11.45</v>
      </c>
      <c r="U49" s="72">
        <v>71.63</v>
      </c>
      <c r="V49" s="72">
        <v>162</v>
      </c>
      <c r="W49" s="72">
        <v>2.6</v>
      </c>
      <c r="X49" s="72">
        <v>157</v>
      </c>
      <c r="Y49" s="72">
        <v>11</v>
      </c>
      <c r="Z49" s="72">
        <f t="shared" si="6"/>
        <v>781.45</v>
      </c>
      <c r="AA49" s="67">
        <f t="shared" si="3"/>
        <v>96.529999999999987</v>
      </c>
      <c r="AB49" s="73" t="e">
        <f t="shared" si="4"/>
        <v>#REF!</v>
      </c>
      <c r="AC49" s="73">
        <f t="shared" ref="AC49:AC50" si="8">SUM(AA49)</f>
        <v>96.529999999999987</v>
      </c>
      <c r="AD49" s="74" t="e">
        <f>AC49-AB49</f>
        <v>#REF!</v>
      </c>
      <c r="AE49" s="75">
        <v>43479</v>
      </c>
      <c r="AF49" s="76"/>
      <c r="AG49" s="76"/>
      <c r="AH49" s="76"/>
    </row>
    <row r="50" spans="1:35" ht="27" x14ac:dyDescent="0.6">
      <c r="A50" s="43">
        <v>5</v>
      </c>
      <c r="B50" s="44" t="s">
        <v>77</v>
      </c>
      <c r="C50" s="45" t="s">
        <v>94</v>
      </c>
      <c r="D50" s="35" t="s">
        <v>62</v>
      </c>
      <c r="E50" s="46">
        <v>72</v>
      </c>
      <c r="F50" s="47">
        <v>9</v>
      </c>
      <c r="G50" s="46">
        <v>377</v>
      </c>
      <c r="H50" s="47">
        <v>1</v>
      </c>
      <c r="I50" s="47">
        <v>13.17</v>
      </c>
      <c r="J50" s="47">
        <v>50.75</v>
      </c>
      <c r="K50" s="47">
        <v>2.25</v>
      </c>
      <c r="L50" s="46">
        <v>148</v>
      </c>
      <c r="M50" s="47">
        <v>11</v>
      </c>
      <c r="N50" s="78">
        <f t="shared" si="5"/>
        <v>660.92000000000007</v>
      </c>
      <c r="O50" s="71" t="e">
        <f>F50+H50+#REF!+K50+M50</f>
        <v>#REF!</v>
      </c>
      <c r="P50" s="52">
        <v>72</v>
      </c>
      <c r="Q50" s="59">
        <v>9.84</v>
      </c>
      <c r="R50" s="59">
        <v>377</v>
      </c>
      <c r="S50" s="59">
        <v>1.2</v>
      </c>
      <c r="T50" s="59">
        <v>13.17</v>
      </c>
      <c r="U50" s="59">
        <v>19.5</v>
      </c>
      <c r="V50" s="59">
        <v>50.75</v>
      </c>
      <c r="W50" s="59">
        <v>2.6</v>
      </c>
      <c r="X50" s="59">
        <v>148</v>
      </c>
      <c r="Y50" s="59">
        <v>1.2</v>
      </c>
      <c r="Z50" s="59">
        <f t="shared" si="6"/>
        <v>660.92000000000007</v>
      </c>
      <c r="AA50" s="59">
        <f t="shared" si="3"/>
        <v>34.340000000000003</v>
      </c>
      <c r="AB50" s="73" t="e">
        <f t="shared" si="4"/>
        <v>#REF!</v>
      </c>
      <c r="AC50" s="73">
        <f t="shared" si="8"/>
        <v>34.340000000000003</v>
      </c>
      <c r="AD50" s="74" t="e">
        <f>AC50-AB50</f>
        <v>#REF!</v>
      </c>
      <c r="AE50" s="60">
        <v>44633.75</v>
      </c>
      <c r="AF50" s="50"/>
      <c r="AG50" s="50"/>
      <c r="AH50" s="50"/>
    </row>
    <row r="51" spans="1:35" ht="27" x14ac:dyDescent="0.6">
      <c r="A51" s="43">
        <v>6</v>
      </c>
      <c r="B51" s="44" t="s">
        <v>77</v>
      </c>
      <c r="C51" s="95" t="s">
        <v>95</v>
      </c>
      <c r="D51" s="35" t="s">
        <v>62</v>
      </c>
      <c r="E51" s="47">
        <v>74.5</v>
      </c>
      <c r="F51" s="47">
        <v>7.67</v>
      </c>
      <c r="G51" s="47">
        <v>431</v>
      </c>
      <c r="H51" s="47">
        <v>1</v>
      </c>
      <c r="I51" s="47">
        <v>13.2</v>
      </c>
      <c r="J51" s="47">
        <v>229.25</v>
      </c>
      <c r="K51" s="47">
        <v>2.25</v>
      </c>
      <c r="L51" s="47">
        <v>55</v>
      </c>
      <c r="M51" s="47">
        <v>11</v>
      </c>
      <c r="N51" s="47">
        <f t="shared" si="5"/>
        <v>802.95</v>
      </c>
      <c r="O51" s="47" t="e">
        <f>F51+H51+#REF!+K51+M51</f>
        <v>#REF!</v>
      </c>
      <c r="P51" s="59">
        <v>74.5</v>
      </c>
      <c r="Q51" s="59">
        <v>8.67</v>
      </c>
      <c r="R51" s="59">
        <v>431</v>
      </c>
      <c r="S51" s="59">
        <v>1.2</v>
      </c>
      <c r="T51" s="59">
        <v>13.2</v>
      </c>
      <c r="U51" s="59">
        <v>18.84</v>
      </c>
      <c r="V51" s="59">
        <v>229.25</v>
      </c>
      <c r="W51" s="59">
        <v>2.75</v>
      </c>
      <c r="X51" s="59">
        <v>55</v>
      </c>
      <c r="Y51" s="59">
        <v>11.75</v>
      </c>
      <c r="Z51" s="59">
        <f t="shared" si="6"/>
        <v>802.95</v>
      </c>
      <c r="AA51" s="59">
        <f t="shared" si="3"/>
        <v>43.21</v>
      </c>
      <c r="AB51" s="96" t="e">
        <f t="shared" si="4"/>
        <v>#REF!</v>
      </c>
      <c r="AC51" s="96">
        <f>SUM(AA51)</f>
        <v>43.21</v>
      </c>
      <c r="AD51" s="96" t="e">
        <f t="shared" ref="AD51:AD53" si="9">AC51-AB51</f>
        <v>#REF!</v>
      </c>
      <c r="AE51" s="60">
        <v>49842.5</v>
      </c>
      <c r="AF51" s="50"/>
      <c r="AG51" s="50"/>
      <c r="AH51" s="50"/>
    </row>
    <row r="52" spans="1:35" ht="27" x14ac:dyDescent="0.6">
      <c r="A52" s="43">
        <v>7</v>
      </c>
      <c r="B52" s="44" t="s">
        <v>77</v>
      </c>
      <c r="C52" s="95" t="s">
        <v>96</v>
      </c>
      <c r="D52" s="35" t="s">
        <v>62</v>
      </c>
      <c r="E52" s="47">
        <v>63.87</v>
      </c>
      <c r="F52" s="47">
        <v>7.67</v>
      </c>
      <c r="G52" s="47">
        <v>278.5</v>
      </c>
      <c r="H52" s="47">
        <v>1</v>
      </c>
      <c r="I52" s="47">
        <v>13.34</v>
      </c>
      <c r="J52" s="47">
        <v>271.5</v>
      </c>
      <c r="K52" s="47">
        <v>2.25</v>
      </c>
      <c r="L52" s="47">
        <v>119.5</v>
      </c>
      <c r="M52" s="47">
        <v>11</v>
      </c>
      <c r="N52" s="47">
        <f t="shared" si="5"/>
        <v>746.71</v>
      </c>
      <c r="O52" s="47" t="e">
        <f>F52+H52+#REF!+K52+M52</f>
        <v>#REF!</v>
      </c>
      <c r="P52" s="59">
        <v>63.87</v>
      </c>
      <c r="Q52" s="59">
        <v>8.67</v>
      </c>
      <c r="R52" s="59">
        <v>278.5</v>
      </c>
      <c r="S52" s="59">
        <v>1.2</v>
      </c>
      <c r="T52" s="59">
        <v>13.34</v>
      </c>
      <c r="U52" s="59">
        <v>18.84</v>
      </c>
      <c r="V52" s="59">
        <v>271.5</v>
      </c>
      <c r="W52" s="59">
        <v>2.75</v>
      </c>
      <c r="X52" s="59">
        <v>119.5</v>
      </c>
      <c r="Y52" s="59">
        <v>11.75</v>
      </c>
      <c r="Z52" s="59">
        <f t="shared" si="6"/>
        <v>746.71</v>
      </c>
      <c r="AA52" s="59">
        <f t="shared" si="3"/>
        <v>43.21</v>
      </c>
      <c r="AB52" s="96" t="e">
        <f t="shared" si="4"/>
        <v>#REF!</v>
      </c>
      <c r="AC52" s="96">
        <f>SUM(AA52)</f>
        <v>43.21</v>
      </c>
      <c r="AD52" s="96" t="e">
        <f t="shared" si="9"/>
        <v>#REF!</v>
      </c>
      <c r="AE52" s="60">
        <v>49356</v>
      </c>
      <c r="AF52" s="50"/>
      <c r="AG52" s="50"/>
      <c r="AH52" s="50"/>
    </row>
    <row r="53" spans="1:35" ht="27" x14ac:dyDescent="0.6">
      <c r="A53" s="43">
        <v>8</v>
      </c>
      <c r="B53" s="44" t="s">
        <v>77</v>
      </c>
      <c r="C53" s="44" t="s">
        <v>97</v>
      </c>
      <c r="D53" s="35" t="s">
        <v>62</v>
      </c>
      <c r="E53" s="47">
        <v>278.64999999999998</v>
      </c>
      <c r="F53" s="47">
        <v>6.75</v>
      </c>
      <c r="G53" s="47">
        <v>248</v>
      </c>
      <c r="H53" s="47">
        <v>1</v>
      </c>
      <c r="I53" s="47">
        <v>123.3</v>
      </c>
      <c r="J53" s="47">
        <v>256</v>
      </c>
      <c r="K53" s="47">
        <v>2.25</v>
      </c>
      <c r="L53" s="47">
        <v>79</v>
      </c>
      <c r="M53" s="47">
        <v>11</v>
      </c>
      <c r="N53" s="47">
        <f t="shared" si="5"/>
        <v>984.94999999999993</v>
      </c>
      <c r="O53" s="47" t="e">
        <f>F53+H53+#REF!+K53+M53</f>
        <v>#REF!</v>
      </c>
      <c r="P53" s="59">
        <v>278.64999999999998</v>
      </c>
      <c r="Q53" s="59">
        <v>7.25</v>
      </c>
      <c r="R53" s="59">
        <v>248</v>
      </c>
      <c r="S53" s="59">
        <v>1.2</v>
      </c>
      <c r="T53" s="59">
        <v>123.3</v>
      </c>
      <c r="U53" s="59">
        <v>16.12</v>
      </c>
      <c r="V53" s="59">
        <v>256</v>
      </c>
      <c r="W53" s="59">
        <v>2.25</v>
      </c>
      <c r="X53" s="59">
        <v>79</v>
      </c>
      <c r="Y53" s="59">
        <v>11</v>
      </c>
      <c r="Z53" s="59">
        <f t="shared" si="6"/>
        <v>984.94999999999993</v>
      </c>
      <c r="AA53" s="59">
        <f t="shared" si="3"/>
        <v>37.82</v>
      </c>
      <c r="AB53" s="96" t="e">
        <f t="shared" si="4"/>
        <v>#REF!</v>
      </c>
      <c r="AC53" s="96">
        <f>SUM(AA53)</f>
        <v>37.82</v>
      </c>
      <c r="AD53" s="96" t="e">
        <f t="shared" si="9"/>
        <v>#REF!</v>
      </c>
      <c r="AE53" s="60">
        <v>52755</v>
      </c>
      <c r="AF53" s="50"/>
      <c r="AG53" s="50"/>
      <c r="AH53" s="50"/>
    </row>
    <row r="54" spans="1:35" s="100" customFormat="1" ht="27" x14ac:dyDescent="0.6">
      <c r="A54" s="97">
        <v>9</v>
      </c>
      <c r="B54" s="98" t="s">
        <v>77</v>
      </c>
      <c r="C54" s="98" t="s">
        <v>98</v>
      </c>
      <c r="D54" s="35" t="s">
        <v>62</v>
      </c>
      <c r="E54" s="47">
        <v>48.6</v>
      </c>
      <c r="F54" s="47">
        <v>4.5999999999999996</v>
      </c>
      <c r="G54" s="47">
        <v>222</v>
      </c>
      <c r="H54" s="47">
        <v>1</v>
      </c>
      <c r="I54" s="47">
        <v>19.36</v>
      </c>
      <c r="J54" s="47">
        <v>277</v>
      </c>
      <c r="K54" s="47">
        <v>2.25</v>
      </c>
      <c r="L54" s="47">
        <v>82.5</v>
      </c>
      <c r="M54" s="47">
        <v>11.5</v>
      </c>
      <c r="N54" s="47">
        <f t="shared" si="5"/>
        <v>649.46</v>
      </c>
      <c r="O54" s="47" t="e">
        <f>F54+H54+#REF!+K54+M54</f>
        <v>#REF!</v>
      </c>
      <c r="P54" s="59">
        <v>48.6</v>
      </c>
      <c r="Q54" s="59">
        <v>5.5</v>
      </c>
      <c r="R54" s="59">
        <v>222</v>
      </c>
      <c r="S54" s="59">
        <v>1.2</v>
      </c>
      <c r="T54" s="59">
        <v>19.36</v>
      </c>
      <c r="U54" s="59">
        <v>20.83</v>
      </c>
      <c r="V54" s="59">
        <v>277</v>
      </c>
      <c r="W54" s="59">
        <v>2.75</v>
      </c>
      <c r="X54" s="59">
        <v>82.5</v>
      </c>
      <c r="Y54" s="59">
        <v>11.5</v>
      </c>
      <c r="Z54" s="59">
        <f t="shared" si="6"/>
        <v>649.46</v>
      </c>
      <c r="AA54" s="59">
        <f t="shared" si="3"/>
        <v>41.78</v>
      </c>
      <c r="AB54" s="96" t="e">
        <f t="shared" si="4"/>
        <v>#REF!</v>
      </c>
      <c r="AC54" s="96">
        <f>SUM(AA54)</f>
        <v>41.78</v>
      </c>
      <c r="AD54" s="96" t="e">
        <f>AC54-AB54</f>
        <v>#REF!</v>
      </c>
      <c r="AE54" s="60">
        <v>56428.25</v>
      </c>
      <c r="AF54" s="60"/>
      <c r="AG54" s="60"/>
      <c r="AH54" s="60"/>
    </row>
    <row r="55" spans="1:35" s="100" customFormat="1" ht="27" x14ac:dyDescent="0.6">
      <c r="A55" s="97"/>
      <c r="B55" s="98"/>
      <c r="C55" s="98"/>
      <c r="D55" s="9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96"/>
      <c r="AC55" s="96"/>
      <c r="AD55" s="96"/>
      <c r="AE55" s="60"/>
      <c r="AF55" s="60"/>
      <c r="AG55" s="60"/>
      <c r="AH55" s="60"/>
    </row>
    <row r="56" spans="1:35" ht="27" x14ac:dyDescent="0.6">
      <c r="A56" s="43" t="s">
        <v>9</v>
      </c>
      <c r="B56" s="43"/>
      <c r="C56" s="51"/>
      <c r="D56" s="51"/>
      <c r="E56" s="54" t="s">
        <v>22</v>
      </c>
      <c r="F56" s="55" t="s">
        <v>18</v>
      </c>
      <c r="G56" s="54" t="s">
        <v>22</v>
      </c>
      <c r="H56" s="55" t="s">
        <v>18</v>
      </c>
      <c r="I56" s="54" t="s">
        <v>22</v>
      </c>
      <c r="J56" s="54" t="s">
        <v>22</v>
      </c>
      <c r="K56" s="55" t="s">
        <v>18</v>
      </c>
      <c r="L56" s="54" t="s">
        <v>22</v>
      </c>
      <c r="M56" s="55" t="s">
        <v>18</v>
      </c>
      <c r="N56" s="54" t="s">
        <v>22</v>
      </c>
      <c r="O56" s="55" t="s">
        <v>18</v>
      </c>
      <c r="P56" s="54" t="s">
        <v>22</v>
      </c>
      <c r="Q56" s="55" t="s">
        <v>18</v>
      </c>
      <c r="R56" s="54" t="s">
        <v>22</v>
      </c>
      <c r="S56" s="55" t="s">
        <v>18</v>
      </c>
      <c r="T56" s="55"/>
      <c r="U56" s="54" t="s">
        <v>22</v>
      </c>
      <c r="V56" s="55" t="s">
        <v>18</v>
      </c>
      <c r="W56" s="54" t="s">
        <v>22</v>
      </c>
      <c r="X56" s="55" t="s">
        <v>18</v>
      </c>
      <c r="Y56" s="55" t="s">
        <v>18</v>
      </c>
      <c r="Z56" s="54" t="s">
        <v>22</v>
      </c>
      <c r="AA56" s="55" t="s">
        <v>18</v>
      </c>
      <c r="AB56" s="55" t="s">
        <v>18</v>
      </c>
      <c r="AC56" s="55" t="s">
        <v>18</v>
      </c>
      <c r="AD56" s="55" t="s">
        <v>18</v>
      </c>
      <c r="AE56" s="55" t="s">
        <v>18</v>
      </c>
      <c r="AF56" s="55" t="s">
        <v>18</v>
      </c>
      <c r="AG56" s="55" t="s">
        <v>18</v>
      </c>
      <c r="AH56" s="55" t="s">
        <v>18</v>
      </c>
    </row>
    <row r="58" spans="1:35" ht="32.25" x14ac:dyDescent="0.7">
      <c r="A58" s="102" t="s">
        <v>17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</row>
    <row r="59" spans="1:35" ht="32.25" x14ac:dyDescent="0.7">
      <c r="A59" s="2" t="s">
        <v>68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32.25" x14ac:dyDescent="0.7">
      <c r="A60" s="2" t="s">
        <v>67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32.25" x14ac:dyDescent="0.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32.25" x14ac:dyDescent="0.4">
      <c r="A62" s="101" t="s">
        <v>60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3"/>
      <c r="AE62" s="3"/>
      <c r="AF62" s="3"/>
      <c r="AG62" s="3"/>
      <c r="AH62" s="3"/>
      <c r="AI62" s="3"/>
    </row>
  </sheetData>
  <mergeCells count="84">
    <mergeCell ref="AH43:AH44"/>
    <mergeCell ref="A45:B45"/>
    <mergeCell ref="A58:AI58"/>
    <mergeCell ref="A62:AC62"/>
    <mergeCell ref="AB43:AB44"/>
    <mergeCell ref="AC43:AC44"/>
    <mergeCell ref="AD43:AD44"/>
    <mergeCell ref="AE43:AE44"/>
    <mergeCell ref="AF43:AF44"/>
    <mergeCell ref="AG43:AG44"/>
    <mergeCell ref="V43:V44"/>
    <mergeCell ref="W43:W44"/>
    <mergeCell ref="X43:X44"/>
    <mergeCell ref="Y43:Y44"/>
    <mergeCell ref="Z43:Z44"/>
    <mergeCell ref="AA43:AA44"/>
    <mergeCell ref="I43:I44"/>
    <mergeCell ref="J43:J44"/>
    <mergeCell ref="K43:K44"/>
    <mergeCell ref="P41:AA42"/>
    <mergeCell ref="O43:O44"/>
    <mergeCell ref="T43:T44"/>
    <mergeCell ref="P43:P44"/>
    <mergeCell ref="Q43:Q44"/>
    <mergeCell ref="R43:R44"/>
    <mergeCell ref="S43:S44"/>
    <mergeCell ref="E39:AK39"/>
    <mergeCell ref="A41:A44"/>
    <mergeCell ref="B41:B44"/>
    <mergeCell ref="C41:C44"/>
    <mergeCell ref="D41:D44"/>
    <mergeCell ref="E41:N42"/>
    <mergeCell ref="L43:L44"/>
    <mergeCell ref="M43:M44"/>
    <mergeCell ref="N43:N44"/>
    <mergeCell ref="U43:U44"/>
    <mergeCell ref="AB41:AD42"/>
    <mergeCell ref="AE41:AH42"/>
    <mergeCell ref="E43:E44"/>
    <mergeCell ref="F43:F44"/>
    <mergeCell ref="G43:G44"/>
    <mergeCell ref="H43:H44"/>
    <mergeCell ref="A27:AC27"/>
    <mergeCell ref="AF36:AH36"/>
    <mergeCell ref="E37:AK37"/>
    <mergeCell ref="E38:AK38"/>
    <mergeCell ref="M10:M11"/>
    <mergeCell ref="N10:N11"/>
    <mergeCell ref="J10:J11"/>
    <mergeCell ref="I8:I11"/>
    <mergeCell ref="J8:P9"/>
    <mergeCell ref="H8:H11"/>
    <mergeCell ref="A40:AH40"/>
    <mergeCell ref="O10:O11"/>
    <mergeCell ref="P10:P11"/>
    <mergeCell ref="Q10:Q11"/>
    <mergeCell ref="R10:R11"/>
    <mergeCell ref="S10:S11"/>
    <mergeCell ref="A23:AC23"/>
    <mergeCell ref="AC8:AC11"/>
    <mergeCell ref="T9:U9"/>
    <mergeCell ref="V9:W9"/>
    <mergeCell ref="X9:Y9"/>
    <mergeCell ref="Z9:AA9"/>
    <mergeCell ref="D10:D11"/>
    <mergeCell ref="E10:E11"/>
    <mergeCell ref="F10:F11"/>
    <mergeCell ref="G10:G11"/>
    <mergeCell ref="AB1:AC1"/>
    <mergeCell ref="A2:AC2"/>
    <mergeCell ref="A3:AC3"/>
    <mergeCell ref="A4:AC4"/>
    <mergeCell ref="A6:AC6"/>
    <mergeCell ref="A7:AC7"/>
    <mergeCell ref="AB8:AB11"/>
    <mergeCell ref="A8:A11"/>
    <mergeCell ref="B8:B11"/>
    <mergeCell ref="C8:C11"/>
    <mergeCell ref="D8:E9"/>
    <mergeCell ref="F8:G9"/>
    <mergeCell ref="T8:AA8"/>
    <mergeCell ref="K10:K11"/>
    <mergeCell ref="L10:L11"/>
    <mergeCell ref="Q8:S9"/>
  </mergeCells>
  <pageMargins left="0.25" right="0" top="0.75" bottom="1.23" header="0.3" footer="0.3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ม.ค.68</vt:lpstr>
      <vt:lpstr>ก.พ.68 </vt:lpstr>
      <vt:lpstr>มี.ค.68  </vt:lpstr>
      <vt:lpstr>เม.ย.68 </vt:lpstr>
      <vt:lpstr>พ.ค.68 </vt:lpstr>
      <vt:lpstr>มิ.ย.68  </vt:lpstr>
      <vt:lpstr>ก.ค.68 </vt:lpstr>
      <vt:lpstr>ส.ค.68</vt:lpstr>
      <vt:lpstr>'ก.ค.68 '!Print_Area</vt:lpstr>
      <vt:lpstr>'ก.พ.68 '!Print_Area</vt:lpstr>
      <vt:lpstr>'พ.ค.68 '!Print_Area</vt:lpstr>
      <vt:lpstr>ม.ค.68!Print_Area</vt:lpstr>
      <vt:lpstr>'มิ.ย.68  '!Print_Area</vt:lpstr>
      <vt:lpstr>'มี.ค.68  '!Print_Area</vt:lpstr>
      <vt:lpstr>'เม.ย.68 '!Print_Area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126</dc:creator>
  <cp:lastModifiedBy>Thassanaphong KCH</cp:lastModifiedBy>
  <cp:lastPrinted>2025-09-10T17:06:50Z</cp:lastPrinted>
  <dcterms:created xsi:type="dcterms:W3CDTF">2024-11-12T04:26:32Z</dcterms:created>
  <dcterms:modified xsi:type="dcterms:W3CDTF">2025-10-09T14:52:57Z</dcterms:modified>
</cp:coreProperties>
</file>