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.xml" ContentType="application/vnd.openxmlformats-officedocument.themeOverrid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Tables/pivotTable2.xml" ContentType="application/vnd.openxmlformats-officedocument.spreadsheetml.pivotTab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D:\Work_C\ยุทธศาสตร์\DataCenter\DataCenter\ข้อมูลทั่วไป\"/>
    </mc:Choice>
  </mc:AlternateContent>
  <xr:revisionPtr revIDLastSave="0" documentId="13_ncr:1_{FB1F1C00-7CDF-414C-9F56-B5BACF6CFC02}" xr6:coauthVersionLast="43" xr6:coauthVersionMax="46" xr10:uidLastSave="{00000000-0000-0000-0000-000000000000}"/>
  <bookViews>
    <workbookView xWindow="47904" yWindow="-96" windowWidth="30912" windowHeight="16872" tabRatio="687" activeTab="19" xr2:uid="{00000000-000D-0000-FFFF-FFFF00000000}"/>
  </bookViews>
  <sheets>
    <sheet name="อปท" sheetId="33" r:id="rId1"/>
    <sheet name="อปท(รายชื่อ)" sheetId="71" r:id="rId2"/>
    <sheet name="รายอำเภอ" sheetId="10" r:id="rId3"/>
    <sheet name="กลุ่มอายุ" sheetId="55" r:id="rId4"/>
    <sheet name="Sheet2" sheetId="61" state="hidden" r:id="rId5"/>
    <sheet name="สถิติชีพ" sheetId="64" r:id="rId6"/>
    <sheet name="ptนอก" sheetId="65" r:id="rId7"/>
    <sheet name="PTใน" sheetId="66" r:id="rId8"/>
    <sheet name="เฝ้าระวัง" sheetId="69" r:id="rId9"/>
    <sheet name="สาเหตุการตาย" sheetId="67" r:id="rId10"/>
    <sheet name="ข้อมูลการตายมะเร็ง" sheetId="68" r:id="rId11"/>
    <sheet name="จำนวนเตียง รพ." sheetId="70" r:id="rId12"/>
    <sheet name="โรงพยาบาลเอกชน" sheetId="72" r:id="rId13"/>
    <sheet name="สถานพยาบาลเอกชน" sheetId="54" r:id="rId14"/>
    <sheet name="สถานประกอบการด้านยาok" sheetId="37" r:id="rId15"/>
    <sheet name="สรุปโรงเรียน" sheetId="76" r:id="rId16"/>
    <sheet name="โรงเรียน" sheetId="77" r:id="rId17"/>
    <sheet name="บุคลากรทางการแพทย์" sheetId="75" r:id="rId18"/>
    <sheet name="แพทย์" sheetId="79" r:id="rId19"/>
    <sheet name="ยกเลิก(506)" sheetId="78" r:id="rId20"/>
    <sheet name="Sheet1" sheetId="60" state="hidden" r:id="rId21"/>
    <sheet name="Sheet3" sheetId="62" state="hidden" r:id="rId22"/>
  </sheets>
  <externalReferences>
    <externalReference r:id="rId23"/>
  </externalReferences>
  <definedNames>
    <definedName name="_xlnm._FilterDatabase" localSheetId="11" hidden="1">'จำนวนเตียง รพ.'!$B$2:$F$2</definedName>
    <definedName name="_xlnm._FilterDatabase" localSheetId="16" hidden="1">โรงเรียน!$A$4:$E$430</definedName>
    <definedName name="_xlnm.Print_Area" localSheetId="6">ptนอก!$B$1:$M$38</definedName>
    <definedName name="_xlnm.Print_Area" localSheetId="7">PTใน!$A$1:$O$40</definedName>
    <definedName name="_xlnm.Print_Area" localSheetId="2">รายอำเภอ!$A$1:$G$38</definedName>
    <definedName name="_xlnm.Print_Area" localSheetId="14">สถานประกอบการด้านยาok!$A$3:$S$20</definedName>
    <definedName name="_xlnm.Print_Area" localSheetId="13">สถานพยาบาลเอกชน!$A$1:$Q$22</definedName>
    <definedName name="_xlnm.Print_Area" localSheetId="5">สถิติชีพ!$A$1:$N$45</definedName>
  </definedNames>
  <calcPr calcId="191029" concurrentCalc="0"/>
  <pivotCaches>
    <pivotCache cacheId="0" r:id="rId24"/>
    <pivotCache cacheId="1" r:id="rId25"/>
  </pivotCaches>
  <fileRecoveryPr autoRecover="0"/>
</workbook>
</file>

<file path=xl/calcChain.xml><?xml version="1.0" encoding="utf-8"?>
<calcChain xmlns="http://schemas.openxmlformats.org/spreadsheetml/2006/main">
  <c r="C1" i="79" l="1"/>
  <c r="U9" i="68"/>
  <c r="U12" i="68"/>
  <c r="U14" i="68"/>
  <c r="U10" i="68"/>
  <c r="U11" i="68"/>
  <c r="U13" i="68"/>
  <c r="U15" i="68"/>
  <c r="U17" i="68"/>
  <c r="U16" i="68"/>
  <c r="U18" i="68"/>
  <c r="R6" i="67"/>
  <c r="S8" i="67"/>
  <c r="K16" i="69"/>
  <c r="K15" i="69"/>
  <c r="K14" i="69"/>
  <c r="K13" i="69"/>
  <c r="K12" i="69"/>
  <c r="K11" i="69"/>
  <c r="K10" i="69"/>
  <c r="K9" i="69"/>
  <c r="K8" i="69"/>
  <c r="K7" i="69"/>
  <c r="I16" i="69"/>
  <c r="I15" i="69"/>
  <c r="I14" i="69"/>
  <c r="I13" i="69"/>
  <c r="I12" i="69"/>
  <c r="I11" i="69"/>
  <c r="I10" i="69"/>
  <c r="I9" i="69"/>
  <c r="I8" i="69"/>
  <c r="I7" i="69"/>
  <c r="G16" i="69"/>
  <c r="G15" i="69"/>
  <c r="G14" i="69"/>
  <c r="G13" i="69"/>
  <c r="G12" i="69"/>
  <c r="G11" i="69"/>
  <c r="G10" i="69"/>
  <c r="G9" i="69"/>
  <c r="G8" i="69"/>
  <c r="G7" i="69"/>
  <c r="E16" i="69"/>
  <c r="E15" i="69"/>
  <c r="E14" i="69"/>
  <c r="E13" i="69"/>
  <c r="E12" i="69"/>
  <c r="E11" i="69"/>
  <c r="E10" i="69"/>
  <c r="E9" i="69"/>
  <c r="E8" i="69"/>
  <c r="E7" i="69"/>
  <c r="L5" i="69"/>
  <c r="M14" i="69"/>
  <c r="S16" i="78"/>
  <c r="Q16" i="78"/>
  <c r="O16" i="78"/>
  <c r="M16" i="78"/>
  <c r="I16" i="78"/>
  <c r="G16" i="78"/>
  <c r="E16" i="78"/>
  <c r="S15" i="78"/>
  <c r="Q15" i="78"/>
  <c r="O15" i="78"/>
  <c r="M15" i="78"/>
  <c r="I15" i="78"/>
  <c r="G15" i="78"/>
  <c r="E15" i="78"/>
  <c r="S14" i="78"/>
  <c r="Q14" i="78"/>
  <c r="O14" i="78"/>
  <c r="M14" i="78"/>
  <c r="I14" i="78"/>
  <c r="G14" i="78"/>
  <c r="E14" i="78"/>
  <c r="S13" i="78"/>
  <c r="Q13" i="78"/>
  <c r="O13" i="78"/>
  <c r="M13" i="78"/>
  <c r="S12" i="78"/>
  <c r="Q12" i="78"/>
  <c r="O12" i="78"/>
  <c r="M12" i="78"/>
  <c r="I12" i="78"/>
  <c r="G12" i="78"/>
  <c r="E12" i="78"/>
  <c r="S11" i="78"/>
  <c r="Q11" i="78"/>
  <c r="O11" i="78"/>
  <c r="M11" i="78"/>
  <c r="I11" i="78"/>
  <c r="G11" i="78"/>
  <c r="E11" i="78"/>
  <c r="S10" i="78"/>
  <c r="Q10" i="78"/>
  <c r="O10" i="78"/>
  <c r="M10" i="78"/>
  <c r="I10" i="78"/>
  <c r="G10" i="78"/>
  <c r="E10" i="78"/>
  <c r="S9" i="78"/>
  <c r="Q9" i="78"/>
  <c r="O9" i="78"/>
  <c r="M9" i="78"/>
  <c r="I9" i="78"/>
  <c r="G9" i="78"/>
  <c r="E9" i="78"/>
  <c r="S8" i="78"/>
  <c r="Q8" i="78"/>
  <c r="O8" i="78"/>
  <c r="M8" i="78"/>
  <c r="I8" i="78"/>
  <c r="G8" i="78"/>
  <c r="E8" i="78"/>
  <c r="S7" i="78"/>
  <c r="Q7" i="78"/>
  <c r="O7" i="78"/>
  <c r="M7" i="78"/>
  <c r="M12" i="69"/>
  <c r="M15" i="69"/>
  <c r="M8" i="69"/>
  <c r="M16" i="69"/>
  <c r="M7" i="69"/>
  <c r="M11" i="69"/>
  <c r="S15" i="67"/>
  <c r="S10" i="67"/>
  <c r="S11" i="67"/>
  <c r="S17" i="67"/>
  <c r="S13" i="67"/>
  <c r="S9" i="67"/>
  <c r="S16" i="67"/>
  <c r="S14" i="67"/>
  <c r="S12" i="67"/>
  <c r="M9" i="69"/>
  <c r="M13" i="69"/>
  <c r="M10" i="69"/>
  <c r="T5" i="66"/>
  <c r="U7" i="66"/>
  <c r="U8" i="66"/>
  <c r="U9" i="66"/>
  <c r="U10" i="66"/>
  <c r="U11" i="66"/>
  <c r="U12" i="66"/>
  <c r="U13" i="66"/>
  <c r="U14" i="66"/>
  <c r="U15" i="66"/>
  <c r="U16" i="66"/>
  <c r="U8" i="65"/>
  <c r="U9" i="65"/>
  <c r="U11" i="65"/>
  <c r="U12" i="65"/>
  <c r="U13" i="65"/>
  <c r="U14" i="65"/>
  <c r="U15" i="65"/>
  <c r="U17" i="65"/>
  <c r="U16" i="65"/>
  <c r="X30" i="64"/>
  <c r="R30" i="64"/>
  <c r="V30" i="64"/>
  <c r="U10" i="65"/>
  <c r="W30" i="64"/>
  <c r="D30" i="64"/>
  <c r="F30" i="64"/>
  <c r="Y30" i="64"/>
  <c r="G30" i="64"/>
  <c r="H30" i="64"/>
  <c r="S30" i="64"/>
  <c r="J30" i="64"/>
  <c r="L30" i="64"/>
  <c r="A43" i="55"/>
  <c r="A42" i="55"/>
  <c r="E17" i="37"/>
  <c r="F17" i="37"/>
  <c r="G17" i="37"/>
  <c r="H17" i="37"/>
  <c r="I17" i="37"/>
  <c r="J17" i="37"/>
  <c r="K17" i="37"/>
  <c r="L17" i="37"/>
  <c r="M17" i="37"/>
  <c r="N17" i="37"/>
  <c r="O17" i="37"/>
  <c r="P17" i="37"/>
  <c r="Q17" i="37"/>
  <c r="R17" i="37"/>
  <c r="S7" i="37"/>
  <c r="S8" i="37"/>
  <c r="S9" i="37"/>
  <c r="S10" i="37"/>
  <c r="S11" i="37"/>
  <c r="S12" i="37"/>
  <c r="S13" i="37"/>
  <c r="S14" i="37"/>
  <c r="S15" i="37"/>
  <c r="S16" i="37"/>
  <c r="S6" i="37"/>
  <c r="E5" i="72"/>
  <c r="E6" i="72"/>
  <c r="E7" i="72"/>
  <c r="E8" i="72"/>
  <c r="E9" i="72"/>
  <c r="E10" i="72"/>
  <c r="E11" i="72"/>
  <c r="E12" i="72"/>
  <c r="E13" i="72"/>
  <c r="E14" i="72"/>
  <c r="E15" i="72"/>
  <c r="E16" i="72"/>
  <c r="E17" i="72"/>
  <c r="E18" i="72"/>
  <c r="E19" i="72"/>
  <c r="E20" i="72"/>
  <c r="E4" i="72"/>
  <c r="BI439" i="77"/>
  <c r="BH439" i="77"/>
  <c r="BG439" i="77"/>
  <c r="BK439" i="77"/>
  <c r="BF439" i="77"/>
  <c r="BJ439" i="77"/>
  <c r="BI438" i="77"/>
  <c r="BH438" i="77"/>
  <c r="BG438" i="77"/>
  <c r="BK438" i="77"/>
  <c r="BF438" i="77"/>
  <c r="BJ438" i="77"/>
  <c r="BI437" i="77"/>
  <c r="BH437" i="77"/>
  <c r="BG437" i="77"/>
  <c r="BK437" i="77"/>
  <c r="BF437" i="77"/>
  <c r="BJ437" i="77"/>
  <c r="BI436" i="77"/>
  <c r="BH436" i="77"/>
  <c r="BG436" i="77"/>
  <c r="BK436" i="77"/>
  <c r="BF436" i="77"/>
  <c r="BI435" i="77"/>
  <c r="BH435" i="77"/>
  <c r="BG435" i="77"/>
  <c r="BK435" i="77"/>
  <c r="BF435" i="77"/>
  <c r="BJ435" i="77"/>
  <c r="BI434" i="77"/>
  <c r="BH434" i="77"/>
  <c r="BG434" i="77"/>
  <c r="BK434" i="77"/>
  <c r="BF434" i="77"/>
  <c r="BI433" i="77"/>
  <c r="BH433" i="77"/>
  <c r="BG433" i="77"/>
  <c r="BK433" i="77"/>
  <c r="BF433" i="77"/>
  <c r="BJ433" i="77"/>
  <c r="BI432" i="77"/>
  <c r="BH432" i="77"/>
  <c r="BG432" i="77"/>
  <c r="BK432" i="77"/>
  <c r="BF432" i="77"/>
  <c r="BJ432" i="77"/>
  <c r="BI431" i="77"/>
  <c r="BH431" i="77"/>
  <c r="BG431" i="77"/>
  <c r="BK431" i="77"/>
  <c r="BF431" i="77"/>
  <c r="BJ431" i="77"/>
  <c r="BI430" i="77"/>
  <c r="BH430" i="77"/>
  <c r="BG430" i="77"/>
  <c r="BK430" i="77"/>
  <c r="BF430" i="77"/>
  <c r="BJ430" i="77"/>
  <c r="BI429" i="77"/>
  <c r="BH429" i="77"/>
  <c r="BG429" i="77"/>
  <c r="BK429" i="77"/>
  <c r="BF429" i="77"/>
  <c r="BJ429" i="77"/>
  <c r="BI428" i="77"/>
  <c r="BH428" i="77"/>
  <c r="BG428" i="77"/>
  <c r="BK428" i="77"/>
  <c r="BF428" i="77"/>
  <c r="BI427" i="77"/>
  <c r="BH427" i="77"/>
  <c r="BG427" i="77"/>
  <c r="BK427" i="77"/>
  <c r="BF427" i="77"/>
  <c r="BJ427" i="77"/>
  <c r="BI426" i="77"/>
  <c r="BH426" i="77"/>
  <c r="BG426" i="77"/>
  <c r="BK426" i="77"/>
  <c r="BF426" i="77"/>
  <c r="BI425" i="77"/>
  <c r="BH425" i="77"/>
  <c r="BG425" i="77"/>
  <c r="BK425" i="77"/>
  <c r="BF425" i="77"/>
  <c r="BJ425" i="77"/>
  <c r="BI424" i="77"/>
  <c r="BH424" i="77"/>
  <c r="BG424" i="77"/>
  <c r="BK424" i="77"/>
  <c r="BF424" i="77"/>
  <c r="BJ424" i="77"/>
  <c r="BI423" i="77"/>
  <c r="BH423" i="77"/>
  <c r="BG423" i="77"/>
  <c r="BK423" i="77"/>
  <c r="BF423" i="77"/>
  <c r="BJ423" i="77"/>
  <c r="BI422" i="77"/>
  <c r="BH422" i="77"/>
  <c r="BG422" i="77"/>
  <c r="BK422" i="77"/>
  <c r="BF422" i="77"/>
  <c r="BJ422" i="77"/>
  <c r="BI421" i="77"/>
  <c r="BH421" i="77"/>
  <c r="BG421" i="77"/>
  <c r="BK421" i="77"/>
  <c r="BF421" i="77"/>
  <c r="BJ421" i="77"/>
  <c r="BI420" i="77"/>
  <c r="BH420" i="77"/>
  <c r="BG420" i="77"/>
  <c r="BK420" i="77"/>
  <c r="BF420" i="77"/>
  <c r="BI419" i="77"/>
  <c r="BH419" i="77"/>
  <c r="BG419" i="77"/>
  <c r="BK419" i="77"/>
  <c r="BF419" i="77"/>
  <c r="BJ419" i="77"/>
  <c r="BI418" i="77"/>
  <c r="BH418" i="77"/>
  <c r="BG418" i="77"/>
  <c r="BK418" i="77"/>
  <c r="BF418" i="77"/>
  <c r="BI417" i="77"/>
  <c r="BH417" i="77"/>
  <c r="BG417" i="77"/>
  <c r="BK417" i="77"/>
  <c r="BF417" i="77"/>
  <c r="BJ417" i="77"/>
  <c r="BI416" i="77"/>
  <c r="BH416" i="77"/>
  <c r="BG416" i="77"/>
  <c r="BK416" i="77"/>
  <c r="BF416" i="77"/>
  <c r="BI415" i="77"/>
  <c r="BH415" i="77"/>
  <c r="BG415" i="77"/>
  <c r="BK415" i="77"/>
  <c r="BF415" i="77"/>
  <c r="BJ415" i="77"/>
  <c r="BI414" i="77"/>
  <c r="BH414" i="77"/>
  <c r="BG414" i="77"/>
  <c r="BK414" i="77"/>
  <c r="BF414" i="77"/>
  <c r="BJ414" i="77"/>
  <c r="BI413" i="77"/>
  <c r="BH413" i="77"/>
  <c r="BG413" i="77"/>
  <c r="BK413" i="77"/>
  <c r="BF413" i="77"/>
  <c r="BJ413" i="77"/>
  <c r="BI412" i="77"/>
  <c r="BH412" i="77"/>
  <c r="BG412" i="77"/>
  <c r="BK412" i="77"/>
  <c r="BF412" i="77"/>
  <c r="BI411" i="77"/>
  <c r="BH411" i="77"/>
  <c r="BG411" i="77"/>
  <c r="BK411" i="77"/>
  <c r="BF411" i="77"/>
  <c r="BJ411" i="77"/>
  <c r="BI410" i="77"/>
  <c r="BH410" i="77"/>
  <c r="BG410" i="77"/>
  <c r="BK410" i="77"/>
  <c r="BF410" i="77"/>
  <c r="BI409" i="77"/>
  <c r="BH409" i="77"/>
  <c r="BG409" i="77"/>
  <c r="BK409" i="77"/>
  <c r="BF409" i="77"/>
  <c r="BJ409" i="77"/>
  <c r="BI408" i="77"/>
  <c r="BH408" i="77"/>
  <c r="BG408" i="77"/>
  <c r="BK408" i="77"/>
  <c r="BF408" i="77"/>
  <c r="BJ408" i="77"/>
  <c r="BI407" i="77"/>
  <c r="BH407" i="77"/>
  <c r="BG407" i="77"/>
  <c r="BK407" i="77"/>
  <c r="BF407" i="77"/>
  <c r="BJ407" i="77"/>
  <c r="BI406" i="77"/>
  <c r="BH406" i="77"/>
  <c r="BG406" i="77"/>
  <c r="BK406" i="77"/>
  <c r="BF406" i="77"/>
  <c r="BJ406" i="77"/>
  <c r="BI405" i="77"/>
  <c r="BH405" i="77"/>
  <c r="BG405" i="77"/>
  <c r="BK405" i="77"/>
  <c r="BF405" i="77"/>
  <c r="BJ405" i="77"/>
  <c r="BI404" i="77"/>
  <c r="BH404" i="77"/>
  <c r="BG404" i="77"/>
  <c r="BK404" i="77"/>
  <c r="BF404" i="77"/>
  <c r="BI403" i="77"/>
  <c r="BH403" i="77"/>
  <c r="BG403" i="77"/>
  <c r="BK403" i="77"/>
  <c r="BF403" i="77"/>
  <c r="BJ403" i="77"/>
  <c r="BI402" i="77"/>
  <c r="BH402" i="77"/>
  <c r="BG402" i="77"/>
  <c r="BK402" i="77"/>
  <c r="BF402" i="77"/>
  <c r="BI401" i="77"/>
  <c r="BH401" i="77"/>
  <c r="BG401" i="77"/>
  <c r="BK401" i="77"/>
  <c r="BF401" i="77"/>
  <c r="BJ401" i="77"/>
  <c r="BI400" i="77"/>
  <c r="BH400" i="77"/>
  <c r="BG400" i="77"/>
  <c r="BK400" i="77"/>
  <c r="BF400" i="77"/>
  <c r="BJ400" i="77"/>
  <c r="BI399" i="77"/>
  <c r="BH399" i="77"/>
  <c r="BG399" i="77"/>
  <c r="BK399" i="77"/>
  <c r="BF399" i="77"/>
  <c r="BJ399" i="77"/>
  <c r="BI398" i="77"/>
  <c r="BH398" i="77"/>
  <c r="BG398" i="77"/>
  <c r="BK398" i="77"/>
  <c r="BF398" i="77"/>
  <c r="BJ398" i="77"/>
  <c r="BI397" i="77"/>
  <c r="BH397" i="77"/>
  <c r="BG397" i="77"/>
  <c r="BK397" i="77"/>
  <c r="BF397" i="77"/>
  <c r="BJ397" i="77"/>
  <c r="BI396" i="77"/>
  <c r="BH396" i="77"/>
  <c r="BG396" i="77"/>
  <c r="BK396" i="77"/>
  <c r="BF396" i="77"/>
  <c r="BI395" i="77"/>
  <c r="BH395" i="77"/>
  <c r="BG395" i="77"/>
  <c r="BK395" i="77"/>
  <c r="BF395" i="77"/>
  <c r="BJ395" i="77"/>
  <c r="BI394" i="77"/>
  <c r="BH394" i="77"/>
  <c r="BG394" i="77"/>
  <c r="BK394" i="77"/>
  <c r="BF394" i="77"/>
  <c r="BI393" i="77"/>
  <c r="BH393" i="77"/>
  <c r="BG393" i="77"/>
  <c r="BK393" i="77"/>
  <c r="BF393" i="77"/>
  <c r="BJ393" i="77"/>
  <c r="BI392" i="77"/>
  <c r="BH392" i="77"/>
  <c r="BG392" i="77"/>
  <c r="BK392" i="77"/>
  <c r="BF392" i="77"/>
  <c r="BJ392" i="77"/>
  <c r="BI391" i="77"/>
  <c r="BH391" i="77"/>
  <c r="BG391" i="77"/>
  <c r="BK391" i="77"/>
  <c r="BF391" i="77"/>
  <c r="BJ391" i="77"/>
  <c r="BI390" i="77"/>
  <c r="BH390" i="77"/>
  <c r="BG390" i="77"/>
  <c r="BK390" i="77"/>
  <c r="BF390" i="77"/>
  <c r="BJ390" i="77"/>
  <c r="BI389" i="77"/>
  <c r="BH389" i="77"/>
  <c r="BG389" i="77"/>
  <c r="BK389" i="77"/>
  <c r="BF389" i="77"/>
  <c r="BJ389" i="77"/>
  <c r="BI388" i="77"/>
  <c r="BH388" i="77"/>
  <c r="BG388" i="77"/>
  <c r="BK388" i="77"/>
  <c r="BF388" i="77"/>
  <c r="BI387" i="77"/>
  <c r="BH387" i="77"/>
  <c r="BG387" i="77"/>
  <c r="BK387" i="77"/>
  <c r="BF387" i="77"/>
  <c r="BJ387" i="77"/>
  <c r="BI386" i="77"/>
  <c r="BH386" i="77"/>
  <c r="BG386" i="77"/>
  <c r="BK386" i="77"/>
  <c r="BF386" i="77"/>
  <c r="BI385" i="77"/>
  <c r="BH385" i="77"/>
  <c r="BG385" i="77"/>
  <c r="BK385" i="77"/>
  <c r="BF385" i="77"/>
  <c r="BJ385" i="77"/>
  <c r="BI384" i="77"/>
  <c r="BH384" i="77"/>
  <c r="BG384" i="77"/>
  <c r="BK384" i="77"/>
  <c r="BF384" i="77"/>
  <c r="BI383" i="77"/>
  <c r="BH383" i="77"/>
  <c r="BG383" i="77"/>
  <c r="BK383" i="77"/>
  <c r="BF383" i="77"/>
  <c r="BJ383" i="77"/>
  <c r="BI382" i="77"/>
  <c r="BH382" i="77"/>
  <c r="BG382" i="77"/>
  <c r="BK382" i="77"/>
  <c r="BF382" i="77"/>
  <c r="BJ382" i="77"/>
  <c r="BI381" i="77"/>
  <c r="BH381" i="77"/>
  <c r="BG381" i="77"/>
  <c r="BK381" i="77"/>
  <c r="BF381" i="77"/>
  <c r="BJ381" i="77"/>
  <c r="BI380" i="77"/>
  <c r="BH380" i="77"/>
  <c r="BG380" i="77"/>
  <c r="BK380" i="77"/>
  <c r="BF380" i="77"/>
  <c r="BJ380" i="77"/>
  <c r="BI379" i="77"/>
  <c r="BH379" i="77"/>
  <c r="BG379" i="77"/>
  <c r="BK379" i="77"/>
  <c r="BF379" i="77"/>
  <c r="BJ379" i="77"/>
  <c r="BI378" i="77"/>
  <c r="BH378" i="77"/>
  <c r="BG378" i="77"/>
  <c r="BK378" i="77"/>
  <c r="BF378" i="77"/>
  <c r="BI377" i="77"/>
  <c r="BH377" i="77"/>
  <c r="BG377" i="77"/>
  <c r="BK377" i="77"/>
  <c r="BF377" i="77"/>
  <c r="BJ377" i="77"/>
  <c r="BI376" i="77"/>
  <c r="BH376" i="77"/>
  <c r="BG376" i="77"/>
  <c r="BK376" i="77"/>
  <c r="BF376" i="77"/>
  <c r="BI375" i="77"/>
  <c r="BH375" i="77"/>
  <c r="BG375" i="77"/>
  <c r="BK375" i="77"/>
  <c r="BF375" i="77"/>
  <c r="BJ375" i="77"/>
  <c r="BI374" i="77"/>
  <c r="BH374" i="77"/>
  <c r="BG374" i="77"/>
  <c r="BK374" i="77"/>
  <c r="BF374" i="77"/>
  <c r="BJ374" i="77"/>
  <c r="BI373" i="77"/>
  <c r="BH373" i="77"/>
  <c r="BG373" i="77"/>
  <c r="BK373" i="77"/>
  <c r="BF373" i="77"/>
  <c r="BJ373" i="77"/>
  <c r="BI372" i="77"/>
  <c r="BH372" i="77"/>
  <c r="BG372" i="77"/>
  <c r="BK372" i="77"/>
  <c r="BF372" i="77"/>
  <c r="BJ372" i="77"/>
  <c r="BI371" i="77"/>
  <c r="BH371" i="77"/>
  <c r="BG371" i="77"/>
  <c r="BK371" i="77"/>
  <c r="BF371" i="77"/>
  <c r="BJ371" i="77"/>
  <c r="BI370" i="77"/>
  <c r="BH370" i="77"/>
  <c r="BG370" i="77"/>
  <c r="BK370" i="77"/>
  <c r="BF370" i="77"/>
  <c r="BI369" i="77"/>
  <c r="BH369" i="77"/>
  <c r="BG369" i="77"/>
  <c r="BK369" i="77"/>
  <c r="BF369" i="77"/>
  <c r="BJ369" i="77"/>
  <c r="BI368" i="77"/>
  <c r="BH368" i="77"/>
  <c r="BG368" i="77"/>
  <c r="BK368" i="77"/>
  <c r="BF368" i="77"/>
  <c r="BI367" i="77"/>
  <c r="BH367" i="77"/>
  <c r="BG367" i="77"/>
  <c r="BK367" i="77"/>
  <c r="BF367" i="77"/>
  <c r="BJ367" i="77"/>
  <c r="BI366" i="77"/>
  <c r="BH366" i="77"/>
  <c r="BG366" i="77"/>
  <c r="BK366" i="77"/>
  <c r="BF366" i="77"/>
  <c r="BJ366" i="77"/>
  <c r="BI365" i="77"/>
  <c r="BH365" i="77"/>
  <c r="BG365" i="77"/>
  <c r="BK365" i="77"/>
  <c r="BF365" i="77"/>
  <c r="BJ365" i="77"/>
  <c r="BI364" i="77"/>
  <c r="BH364" i="77"/>
  <c r="BG364" i="77"/>
  <c r="BK364" i="77"/>
  <c r="BF364" i="77"/>
  <c r="BJ364" i="77"/>
  <c r="BI363" i="77"/>
  <c r="BH363" i="77"/>
  <c r="BG363" i="77"/>
  <c r="BK363" i="77"/>
  <c r="BF363" i="77"/>
  <c r="BJ363" i="77"/>
  <c r="BI362" i="77"/>
  <c r="BH362" i="77"/>
  <c r="BG362" i="77"/>
  <c r="BK362" i="77"/>
  <c r="BF362" i="77"/>
  <c r="BI361" i="77"/>
  <c r="BH361" i="77"/>
  <c r="BG361" i="77"/>
  <c r="BK361" i="77"/>
  <c r="BF361" i="77"/>
  <c r="BJ361" i="77"/>
  <c r="BI360" i="77"/>
  <c r="BH360" i="77"/>
  <c r="BG360" i="77"/>
  <c r="BK360" i="77"/>
  <c r="BF360" i="77"/>
  <c r="BI359" i="77"/>
  <c r="BH359" i="77"/>
  <c r="BG359" i="77"/>
  <c r="BK359" i="77"/>
  <c r="BF359" i="77"/>
  <c r="BJ359" i="77"/>
  <c r="BI358" i="77"/>
  <c r="BH358" i="77"/>
  <c r="BG358" i="77"/>
  <c r="BK358" i="77"/>
  <c r="BF358" i="77"/>
  <c r="BJ358" i="77"/>
  <c r="BI357" i="77"/>
  <c r="BH357" i="77"/>
  <c r="BG357" i="77"/>
  <c r="BK357" i="77"/>
  <c r="BF357" i="77"/>
  <c r="BJ357" i="77"/>
  <c r="BI356" i="77"/>
  <c r="BH356" i="77"/>
  <c r="BG356" i="77"/>
  <c r="BK356" i="77"/>
  <c r="BF356" i="77"/>
  <c r="BJ356" i="77"/>
  <c r="BI355" i="77"/>
  <c r="BH355" i="77"/>
  <c r="BG355" i="77"/>
  <c r="BK355" i="77"/>
  <c r="BF355" i="77"/>
  <c r="BJ355" i="77"/>
  <c r="BI354" i="77"/>
  <c r="BH354" i="77"/>
  <c r="BG354" i="77"/>
  <c r="BK354" i="77"/>
  <c r="BF354" i="77"/>
  <c r="BI353" i="77"/>
  <c r="BH353" i="77"/>
  <c r="BG353" i="77"/>
  <c r="BK353" i="77"/>
  <c r="BF353" i="77"/>
  <c r="BJ353" i="77"/>
  <c r="BI352" i="77"/>
  <c r="BH352" i="77"/>
  <c r="BG352" i="77"/>
  <c r="BK352" i="77"/>
  <c r="BF352" i="77"/>
  <c r="BI351" i="77"/>
  <c r="BH351" i="77"/>
  <c r="BG351" i="77"/>
  <c r="BK351" i="77"/>
  <c r="BF351" i="77"/>
  <c r="BJ351" i="77"/>
  <c r="BI350" i="77"/>
  <c r="BH350" i="77"/>
  <c r="BG350" i="77"/>
  <c r="BK350" i="77"/>
  <c r="BF350" i="77"/>
  <c r="BJ350" i="77"/>
  <c r="BI349" i="77"/>
  <c r="BH349" i="77"/>
  <c r="BG349" i="77"/>
  <c r="BK349" i="77"/>
  <c r="BF349" i="77"/>
  <c r="BJ349" i="77"/>
  <c r="BI348" i="77"/>
  <c r="BH348" i="77"/>
  <c r="BG348" i="77"/>
  <c r="BK348" i="77"/>
  <c r="BF348" i="77"/>
  <c r="BJ348" i="77"/>
  <c r="BI347" i="77"/>
  <c r="BH347" i="77"/>
  <c r="BG347" i="77"/>
  <c r="BK347" i="77"/>
  <c r="BF347" i="77"/>
  <c r="BJ347" i="77"/>
  <c r="BI346" i="77"/>
  <c r="BH346" i="77"/>
  <c r="BG346" i="77"/>
  <c r="BK346" i="77"/>
  <c r="BF346" i="77"/>
  <c r="BI345" i="77"/>
  <c r="BH345" i="77"/>
  <c r="BG345" i="77"/>
  <c r="BK345" i="77"/>
  <c r="BF345" i="77"/>
  <c r="BJ345" i="77"/>
  <c r="BI344" i="77"/>
  <c r="BH344" i="77"/>
  <c r="BG344" i="77"/>
  <c r="BK344" i="77"/>
  <c r="BF344" i="77"/>
  <c r="BI343" i="77"/>
  <c r="BH343" i="77"/>
  <c r="BG343" i="77"/>
  <c r="BK343" i="77"/>
  <c r="BF343" i="77"/>
  <c r="BJ343" i="77"/>
  <c r="BI342" i="77"/>
  <c r="BH342" i="77"/>
  <c r="BG342" i="77"/>
  <c r="BK342" i="77"/>
  <c r="BF342" i="77"/>
  <c r="BJ342" i="77"/>
  <c r="BI341" i="77"/>
  <c r="BH341" i="77"/>
  <c r="BG341" i="77"/>
  <c r="BK341" i="77"/>
  <c r="BF341" i="77"/>
  <c r="BJ341" i="77"/>
  <c r="BI340" i="77"/>
  <c r="BH340" i="77"/>
  <c r="BG340" i="77"/>
  <c r="BK340" i="77"/>
  <c r="BF340" i="77"/>
  <c r="BJ340" i="77"/>
  <c r="BI339" i="77"/>
  <c r="BH339" i="77"/>
  <c r="BG339" i="77"/>
  <c r="BK339" i="77"/>
  <c r="BF339" i="77"/>
  <c r="BJ339" i="77"/>
  <c r="BI338" i="77"/>
  <c r="BH338" i="77"/>
  <c r="BG338" i="77"/>
  <c r="BK338" i="77"/>
  <c r="BF338" i="77"/>
  <c r="BI337" i="77"/>
  <c r="BH337" i="77"/>
  <c r="BG337" i="77"/>
  <c r="BK337" i="77"/>
  <c r="BF337" i="77"/>
  <c r="BJ337" i="77"/>
  <c r="BI336" i="77"/>
  <c r="BH336" i="77"/>
  <c r="BG336" i="77"/>
  <c r="BK336" i="77"/>
  <c r="BF336" i="77"/>
  <c r="BI335" i="77"/>
  <c r="BH335" i="77"/>
  <c r="BG335" i="77"/>
  <c r="BK335" i="77"/>
  <c r="BF335" i="77"/>
  <c r="BJ335" i="77"/>
  <c r="BI334" i="77"/>
  <c r="BH334" i="77"/>
  <c r="BG334" i="77"/>
  <c r="BK334" i="77"/>
  <c r="BF334" i="77"/>
  <c r="BJ334" i="77"/>
  <c r="BI333" i="77"/>
  <c r="BH333" i="77"/>
  <c r="BG333" i="77"/>
  <c r="BK333" i="77"/>
  <c r="BF333" i="77"/>
  <c r="BJ333" i="77"/>
  <c r="BI332" i="77"/>
  <c r="BH332" i="77"/>
  <c r="BG332" i="77"/>
  <c r="BK332" i="77"/>
  <c r="BF332" i="77"/>
  <c r="BI331" i="77"/>
  <c r="BH331" i="77"/>
  <c r="BG331" i="77"/>
  <c r="BK331" i="77"/>
  <c r="BF331" i="77"/>
  <c r="BJ331" i="77"/>
  <c r="BI330" i="77"/>
  <c r="BH330" i="77"/>
  <c r="BG330" i="77"/>
  <c r="BF330" i="77"/>
  <c r="BJ330" i="77"/>
  <c r="BI329" i="77"/>
  <c r="BH329" i="77"/>
  <c r="BG329" i="77"/>
  <c r="BK329" i="77"/>
  <c r="BF329" i="77"/>
  <c r="BJ329" i="77"/>
  <c r="BI328" i="77"/>
  <c r="BH328" i="77"/>
  <c r="BG328" i="77"/>
  <c r="BK328" i="77"/>
  <c r="BF328" i="77"/>
  <c r="BI327" i="77"/>
  <c r="BH327" i="77"/>
  <c r="BG327" i="77"/>
  <c r="BF327" i="77"/>
  <c r="BJ327" i="77"/>
  <c r="BK326" i="77"/>
  <c r="BI326" i="77"/>
  <c r="BH326" i="77"/>
  <c r="BG326" i="77"/>
  <c r="BF326" i="77"/>
  <c r="BJ326" i="77"/>
  <c r="BI325" i="77"/>
  <c r="BH325" i="77"/>
  <c r="BG325" i="77"/>
  <c r="BK325" i="77"/>
  <c r="BF325" i="77"/>
  <c r="BJ325" i="77"/>
  <c r="BI324" i="77"/>
  <c r="BH324" i="77"/>
  <c r="BG324" i="77"/>
  <c r="BF324" i="77"/>
  <c r="BJ324" i="77"/>
  <c r="BK323" i="77"/>
  <c r="BI323" i="77"/>
  <c r="BH323" i="77"/>
  <c r="BG323" i="77"/>
  <c r="BF323" i="77"/>
  <c r="BJ323" i="77"/>
  <c r="BK322" i="77"/>
  <c r="BI322" i="77"/>
  <c r="BH322" i="77"/>
  <c r="BG322" i="77"/>
  <c r="BF322" i="77"/>
  <c r="BI321" i="77"/>
  <c r="BH321" i="77"/>
  <c r="BG321" i="77"/>
  <c r="BK321" i="77"/>
  <c r="BF321" i="77"/>
  <c r="BJ321" i="77"/>
  <c r="BI320" i="77"/>
  <c r="BH320" i="77"/>
  <c r="BG320" i="77"/>
  <c r="BK320" i="77"/>
  <c r="BF320" i="77"/>
  <c r="BJ320" i="77"/>
  <c r="BI319" i="77"/>
  <c r="BH319" i="77"/>
  <c r="BG319" i="77"/>
  <c r="BF319" i="77"/>
  <c r="BJ319" i="77"/>
  <c r="BK318" i="77"/>
  <c r="BI318" i="77"/>
  <c r="BH318" i="77"/>
  <c r="BG318" i="77"/>
  <c r="BF318" i="77"/>
  <c r="BJ318" i="77"/>
  <c r="BI317" i="77"/>
  <c r="BH317" i="77"/>
  <c r="BG317" i="77"/>
  <c r="BK317" i="77"/>
  <c r="BF317" i="77"/>
  <c r="BJ317" i="77"/>
  <c r="BI316" i="77"/>
  <c r="BH316" i="77"/>
  <c r="BG316" i="77"/>
  <c r="BF316" i="77"/>
  <c r="BJ316" i="77"/>
  <c r="BK315" i="77"/>
  <c r="BI315" i="77"/>
  <c r="BH315" i="77"/>
  <c r="BG315" i="77"/>
  <c r="BF315" i="77"/>
  <c r="BJ315" i="77"/>
  <c r="BK314" i="77"/>
  <c r="BI314" i="77"/>
  <c r="BH314" i="77"/>
  <c r="BG314" i="77"/>
  <c r="BF314" i="77"/>
  <c r="BI313" i="77"/>
  <c r="BH313" i="77"/>
  <c r="BG313" i="77"/>
  <c r="BK313" i="77"/>
  <c r="BF313" i="77"/>
  <c r="BJ313" i="77"/>
  <c r="BI312" i="77"/>
  <c r="BH312" i="77"/>
  <c r="BG312" i="77"/>
  <c r="BK312" i="77"/>
  <c r="BF312" i="77"/>
  <c r="BI311" i="77"/>
  <c r="BH311" i="77"/>
  <c r="BG311" i="77"/>
  <c r="BF311" i="77"/>
  <c r="BJ311" i="77"/>
  <c r="BK310" i="77"/>
  <c r="BI310" i="77"/>
  <c r="BH310" i="77"/>
  <c r="BG310" i="77"/>
  <c r="BF310" i="77"/>
  <c r="BJ310" i="77"/>
  <c r="BI309" i="77"/>
  <c r="BH309" i="77"/>
  <c r="BG309" i="77"/>
  <c r="BK309" i="77"/>
  <c r="BF309" i="77"/>
  <c r="BJ309" i="77"/>
  <c r="BI308" i="77"/>
  <c r="BH308" i="77"/>
  <c r="BG308" i="77"/>
  <c r="BF308" i="77"/>
  <c r="BK307" i="77"/>
  <c r="BI307" i="77"/>
  <c r="BH307" i="77"/>
  <c r="BG307" i="77"/>
  <c r="BF307" i="77"/>
  <c r="BJ307" i="77"/>
  <c r="BK306" i="77"/>
  <c r="BI306" i="77"/>
  <c r="BH306" i="77"/>
  <c r="BG306" i="77"/>
  <c r="BF306" i="77"/>
  <c r="BI305" i="77"/>
  <c r="BH305" i="77"/>
  <c r="BG305" i="77"/>
  <c r="BK305" i="77"/>
  <c r="BF305" i="77"/>
  <c r="BJ305" i="77"/>
  <c r="BI304" i="77"/>
  <c r="BH304" i="77"/>
  <c r="BG304" i="77"/>
  <c r="BK304" i="77"/>
  <c r="BF304" i="77"/>
  <c r="BJ304" i="77"/>
  <c r="BI303" i="77"/>
  <c r="BH303" i="77"/>
  <c r="BG303" i="77"/>
  <c r="BF303" i="77"/>
  <c r="BJ303" i="77"/>
  <c r="BK302" i="77"/>
  <c r="BI302" i="77"/>
  <c r="BH302" i="77"/>
  <c r="BG302" i="77"/>
  <c r="BF302" i="77"/>
  <c r="BJ302" i="77"/>
  <c r="BI301" i="77"/>
  <c r="BH301" i="77"/>
  <c r="BG301" i="77"/>
  <c r="BK301" i="77"/>
  <c r="BF301" i="77"/>
  <c r="BJ301" i="77"/>
  <c r="BI300" i="77"/>
  <c r="BH300" i="77"/>
  <c r="BG300" i="77"/>
  <c r="BF300" i="77"/>
  <c r="BJ300" i="77"/>
  <c r="BK299" i="77"/>
  <c r="BI299" i="77"/>
  <c r="BH299" i="77"/>
  <c r="BG299" i="77"/>
  <c r="BF299" i="77"/>
  <c r="BJ299" i="77"/>
  <c r="BK298" i="77"/>
  <c r="BI298" i="77"/>
  <c r="BH298" i="77"/>
  <c r="BG298" i="77"/>
  <c r="BF298" i="77"/>
  <c r="BI297" i="77"/>
  <c r="BH297" i="77"/>
  <c r="BG297" i="77"/>
  <c r="BK297" i="77"/>
  <c r="BF297" i="77"/>
  <c r="BJ297" i="77"/>
  <c r="BI296" i="77"/>
  <c r="BH296" i="77"/>
  <c r="BG296" i="77"/>
  <c r="BK296" i="77"/>
  <c r="BF296" i="77"/>
  <c r="BI295" i="77"/>
  <c r="BH295" i="77"/>
  <c r="BG295" i="77"/>
  <c r="BF295" i="77"/>
  <c r="BJ295" i="77"/>
  <c r="BK294" i="77"/>
  <c r="BI294" i="77"/>
  <c r="BH294" i="77"/>
  <c r="BG294" i="77"/>
  <c r="BF294" i="77"/>
  <c r="BJ294" i="77"/>
  <c r="BI293" i="77"/>
  <c r="BH293" i="77"/>
  <c r="BG293" i="77"/>
  <c r="BK293" i="77"/>
  <c r="BF293" i="77"/>
  <c r="BJ293" i="77"/>
  <c r="BI292" i="77"/>
  <c r="BH292" i="77"/>
  <c r="BG292" i="77"/>
  <c r="BF292" i="77"/>
  <c r="BJ292" i="77"/>
  <c r="BK291" i="77"/>
  <c r="BI291" i="77"/>
  <c r="BH291" i="77"/>
  <c r="BG291" i="77"/>
  <c r="BF291" i="77"/>
  <c r="BJ291" i="77"/>
  <c r="BK290" i="77"/>
  <c r="BI290" i="77"/>
  <c r="BH290" i="77"/>
  <c r="BG290" i="77"/>
  <c r="BF290" i="77"/>
  <c r="BI289" i="77"/>
  <c r="BH289" i="77"/>
  <c r="BG289" i="77"/>
  <c r="BK289" i="77"/>
  <c r="BF289" i="77"/>
  <c r="BJ289" i="77"/>
  <c r="BI288" i="77"/>
  <c r="BH288" i="77"/>
  <c r="BG288" i="77"/>
  <c r="BK288" i="77"/>
  <c r="BF288" i="77"/>
  <c r="BJ288" i="77"/>
  <c r="BI287" i="77"/>
  <c r="BH287" i="77"/>
  <c r="BG287" i="77"/>
  <c r="BF287" i="77"/>
  <c r="BJ287" i="77"/>
  <c r="BK286" i="77"/>
  <c r="BI286" i="77"/>
  <c r="BH286" i="77"/>
  <c r="BG286" i="77"/>
  <c r="BF286" i="77"/>
  <c r="BJ286" i="77"/>
  <c r="BI285" i="77"/>
  <c r="BH285" i="77"/>
  <c r="BG285" i="77"/>
  <c r="BK285" i="77"/>
  <c r="BF285" i="77"/>
  <c r="BJ285" i="77"/>
  <c r="BI284" i="77"/>
  <c r="BH284" i="77"/>
  <c r="BG284" i="77"/>
  <c r="BF284" i="77"/>
  <c r="BK283" i="77"/>
  <c r="BI283" i="77"/>
  <c r="BH283" i="77"/>
  <c r="BG283" i="77"/>
  <c r="BF283" i="77"/>
  <c r="BJ283" i="77"/>
  <c r="BK282" i="77"/>
  <c r="BI282" i="77"/>
  <c r="BH282" i="77"/>
  <c r="BG282" i="77"/>
  <c r="BF282" i="77"/>
  <c r="BI281" i="77"/>
  <c r="BH281" i="77"/>
  <c r="BG281" i="77"/>
  <c r="BK281" i="77"/>
  <c r="BF281" i="77"/>
  <c r="BJ281" i="77"/>
  <c r="BI280" i="77"/>
  <c r="BH280" i="77"/>
  <c r="BG280" i="77"/>
  <c r="BK280" i="77"/>
  <c r="BF280" i="77"/>
  <c r="BJ280" i="77"/>
  <c r="BI279" i="77"/>
  <c r="BH279" i="77"/>
  <c r="BG279" i="77"/>
  <c r="BF279" i="77"/>
  <c r="BJ279" i="77"/>
  <c r="BK278" i="77"/>
  <c r="BI278" i="77"/>
  <c r="BH278" i="77"/>
  <c r="BG278" i="77"/>
  <c r="BF278" i="77"/>
  <c r="BJ278" i="77"/>
  <c r="BI277" i="77"/>
  <c r="BH277" i="77"/>
  <c r="BG277" i="77"/>
  <c r="BK277" i="77"/>
  <c r="BF277" i="77"/>
  <c r="BJ277" i="77"/>
  <c r="BI276" i="77"/>
  <c r="BH276" i="77"/>
  <c r="BG276" i="77"/>
  <c r="BF276" i="77"/>
  <c r="BJ276" i="77"/>
  <c r="BK275" i="77"/>
  <c r="BI275" i="77"/>
  <c r="BH275" i="77"/>
  <c r="BG275" i="77"/>
  <c r="BF275" i="77"/>
  <c r="BJ275" i="77"/>
  <c r="BK274" i="77"/>
  <c r="BI274" i="77"/>
  <c r="BH274" i="77"/>
  <c r="BG274" i="77"/>
  <c r="BF274" i="77"/>
  <c r="BI273" i="77"/>
  <c r="BH273" i="77"/>
  <c r="BG273" i="77"/>
  <c r="BK273" i="77"/>
  <c r="BF273" i="77"/>
  <c r="BJ273" i="77"/>
  <c r="BI272" i="77"/>
  <c r="BH272" i="77"/>
  <c r="BG272" i="77"/>
  <c r="BK272" i="77"/>
  <c r="BF272" i="77"/>
  <c r="BI271" i="77"/>
  <c r="BH271" i="77"/>
  <c r="BG271" i="77"/>
  <c r="BF271" i="77"/>
  <c r="BJ271" i="77"/>
  <c r="BK270" i="77"/>
  <c r="BI270" i="77"/>
  <c r="BH270" i="77"/>
  <c r="BG270" i="77"/>
  <c r="BF270" i="77"/>
  <c r="BJ270" i="77"/>
  <c r="BI269" i="77"/>
  <c r="BH269" i="77"/>
  <c r="BG269" i="77"/>
  <c r="BK269" i="77"/>
  <c r="BF269" i="77"/>
  <c r="BJ269" i="77"/>
  <c r="BI268" i="77"/>
  <c r="BH268" i="77"/>
  <c r="BG268" i="77"/>
  <c r="BK268" i="77"/>
  <c r="BF268" i="77"/>
  <c r="BJ268" i="77"/>
  <c r="BI267" i="77"/>
  <c r="BH267" i="77"/>
  <c r="BG267" i="77"/>
  <c r="BK267" i="77"/>
  <c r="BF267" i="77"/>
  <c r="BJ267" i="77"/>
  <c r="BI266" i="77"/>
  <c r="BH266" i="77"/>
  <c r="BG266" i="77"/>
  <c r="BK266" i="77"/>
  <c r="BF266" i="77"/>
  <c r="BJ266" i="77"/>
  <c r="BI265" i="77"/>
  <c r="BH265" i="77"/>
  <c r="BG265" i="77"/>
  <c r="BK265" i="77"/>
  <c r="BF265" i="77"/>
  <c r="BI264" i="77"/>
  <c r="BH264" i="77"/>
  <c r="BG264" i="77"/>
  <c r="BK264" i="77"/>
  <c r="BF264" i="77"/>
  <c r="BJ264" i="77"/>
  <c r="BI263" i="77"/>
  <c r="BH263" i="77"/>
  <c r="BG263" i="77"/>
  <c r="BK263" i="77"/>
  <c r="BF263" i="77"/>
  <c r="BI262" i="77"/>
  <c r="BH262" i="77"/>
  <c r="BG262" i="77"/>
  <c r="BK262" i="77"/>
  <c r="BF262" i="77"/>
  <c r="BJ262" i="77"/>
  <c r="BI261" i="77"/>
  <c r="BH261" i="77"/>
  <c r="BG261" i="77"/>
  <c r="BK261" i="77"/>
  <c r="BF261" i="77"/>
  <c r="BJ261" i="77"/>
  <c r="BI260" i="77"/>
  <c r="BH260" i="77"/>
  <c r="BG260" i="77"/>
  <c r="BK260" i="77"/>
  <c r="BF260" i="77"/>
  <c r="BJ260" i="77"/>
  <c r="BI259" i="77"/>
  <c r="BH259" i="77"/>
  <c r="BG259" i="77"/>
  <c r="BK259" i="77"/>
  <c r="BF259" i="77"/>
  <c r="BJ259" i="77"/>
  <c r="BI258" i="77"/>
  <c r="BH258" i="77"/>
  <c r="BG258" i="77"/>
  <c r="BK258" i="77"/>
  <c r="BF258" i="77"/>
  <c r="BJ258" i="77"/>
  <c r="BI257" i="77"/>
  <c r="BH257" i="77"/>
  <c r="BG257" i="77"/>
  <c r="BK257" i="77"/>
  <c r="BF257" i="77"/>
  <c r="BI256" i="77"/>
  <c r="BH256" i="77"/>
  <c r="BG256" i="77"/>
  <c r="BK256" i="77"/>
  <c r="BF256" i="77"/>
  <c r="BJ256" i="77"/>
  <c r="BI255" i="77"/>
  <c r="BH255" i="77"/>
  <c r="BG255" i="77"/>
  <c r="BK255" i="77"/>
  <c r="BF255" i="77"/>
  <c r="BI254" i="77"/>
  <c r="BH254" i="77"/>
  <c r="BG254" i="77"/>
  <c r="BK254" i="77"/>
  <c r="BF254" i="77"/>
  <c r="BJ254" i="77"/>
  <c r="BI253" i="77"/>
  <c r="BH253" i="77"/>
  <c r="BG253" i="77"/>
  <c r="BK253" i="77"/>
  <c r="BF253" i="77"/>
  <c r="BJ253" i="77"/>
  <c r="BI252" i="77"/>
  <c r="BH252" i="77"/>
  <c r="BG252" i="77"/>
  <c r="BK252" i="77"/>
  <c r="BF252" i="77"/>
  <c r="BJ252" i="77"/>
  <c r="BI251" i="77"/>
  <c r="BH251" i="77"/>
  <c r="BG251" i="77"/>
  <c r="BK251" i="77"/>
  <c r="BF251" i="77"/>
  <c r="BJ251" i="77"/>
  <c r="BI250" i="77"/>
  <c r="BH250" i="77"/>
  <c r="BG250" i="77"/>
  <c r="BK250" i="77"/>
  <c r="BF250" i="77"/>
  <c r="BJ250" i="77"/>
  <c r="BI249" i="77"/>
  <c r="BH249" i="77"/>
  <c r="BG249" i="77"/>
  <c r="BK249" i="77"/>
  <c r="BF249" i="77"/>
  <c r="BI248" i="77"/>
  <c r="BH248" i="77"/>
  <c r="BG248" i="77"/>
  <c r="BK248" i="77"/>
  <c r="BF248" i="77"/>
  <c r="BJ248" i="77"/>
  <c r="BI247" i="77"/>
  <c r="BH247" i="77"/>
  <c r="BG247" i="77"/>
  <c r="BK247" i="77"/>
  <c r="BF247" i="77"/>
  <c r="BI246" i="77"/>
  <c r="BH246" i="77"/>
  <c r="BG246" i="77"/>
  <c r="BK246" i="77"/>
  <c r="BF246" i="77"/>
  <c r="BJ246" i="77"/>
  <c r="BI245" i="77"/>
  <c r="BH245" i="77"/>
  <c r="BG245" i="77"/>
  <c r="BK245" i="77"/>
  <c r="BF245" i="77"/>
  <c r="BJ245" i="77"/>
  <c r="BI244" i="77"/>
  <c r="BH244" i="77"/>
  <c r="BG244" i="77"/>
  <c r="BK244" i="77"/>
  <c r="BF244" i="77"/>
  <c r="BJ244" i="77"/>
  <c r="BI243" i="77"/>
  <c r="BH243" i="77"/>
  <c r="BG243" i="77"/>
  <c r="BK243" i="77"/>
  <c r="BF243" i="77"/>
  <c r="BJ243" i="77"/>
  <c r="BI242" i="77"/>
  <c r="BH242" i="77"/>
  <c r="BG242" i="77"/>
  <c r="BK242" i="77"/>
  <c r="BF242" i="77"/>
  <c r="BJ242" i="77"/>
  <c r="BI241" i="77"/>
  <c r="BH241" i="77"/>
  <c r="BG241" i="77"/>
  <c r="BK241" i="77"/>
  <c r="BF241" i="77"/>
  <c r="BI240" i="77"/>
  <c r="BH240" i="77"/>
  <c r="BG240" i="77"/>
  <c r="BK240" i="77"/>
  <c r="BF240" i="77"/>
  <c r="BJ240" i="77"/>
  <c r="BI239" i="77"/>
  <c r="BH239" i="77"/>
  <c r="BG239" i="77"/>
  <c r="BK239" i="77"/>
  <c r="BF239" i="77"/>
  <c r="BI238" i="77"/>
  <c r="BH238" i="77"/>
  <c r="BG238" i="77"/>
  <c r="BK238" i="77"/>
  <c r="BF238" i="77"/>
  <c r="BJ238" i="77"/>
  <c r="BI237" i="77"/>
  <c r="BH237" i="77"/>
  <c r="BG237" i="77"/>
  <c r="BK237" i="77"/>
  <c r="BF237" i="77"/>
  <c r="BJ237" i="77"/>
  <c r="BI236" i="77"/>
  <c r="BH236" i="77"/>
  <c r="BG236" i="77"/>
  <c r="BK236" i="77"/>
  <c r="BF236" i="77"/>
  <c r="BJ236" i="77"/>
  <c r="BI235" i="77"/>
  <c r="BH235" i="77"/>
  <c r="BG235" i="77"/>
  <c r="BK235" i="77"/>
  <c r="BF235" i="77"/>
  <c r="BJ235" i="77"/>
  <c r="BI234" i="77"/>
  <c r="BH234" i="77"/>
  <c r="BG234" i="77"/>
  <c r="BK234" i="77"/>
  <c r="BF234" i="77"/>
  <c r="BJ234" i="77"/>
  <c r="BI233" i="77"/>
  <c r="BH233" i="77"/>
  <c r="BG233" i="77"/>
  <c r="BK233" i="77"/>
  <c r="BF233" i="77"/>
  <c r="BI232" i="77"/>
  <c r="BH232" i="77"/>
  <c r="BG232" i="77"/>
  <c r="BK232" i="77"/>
  <c r="BF232" i="77"/>
  <c r="BJ232" i="77"/>
  <c r="BI231" i="77"/>
  <c r="BH231" i="77"/>
  <c r="BG231" i="77"/>
  <c r="BK231" i="77"/>
  <c r="BF231" i="77"/>
  <c r="BI230" i="77"/>
  <c r="BH230" i="77"/>
  <c r="BG230" i="77"/>
  <c r="BK230" i="77"/>
  <c r="BF230" i="77"/>
  <c r="BJ230" i="77"/>
  <c r="BI229" i="77"/>
  <c r="BH229" i="77"/>
  <c r="BG229" i="77"/>
  <c r="BK229" i="77"/>
  <c r="BF229" i="77"/>
  <c r="BJ229" i="77"/>
  <c r="BI228" i="77"/>
  <c r="BH228" i="77"/>
  <c r="BG228" i="77"/>
  <c r="BK228" i="77"/>
  <c r="BF228" i="77"/>
  <c r="BJ228" i="77"/>
  <c r="BI227" i="77"/>
  <c r="BH227" i="77"/>
  <c r="BG227" i="77"/>
  <c r="BK227" i="77"/>
  <c r="BF227" i="77"/>
  <c r="BJ227" i="77"/>
  <c r="BI226" i="77"/>
  <c r="BH226" i="77"/>
  <c r="BG226" i="77"/>
  <c r="BK226" i="77"/>
  <c r="BF226" i="77"/>
  <c r="BJ226" i="77"/>
  <c r="BI225" i="77"/>
  <c r="BH225" i="77"/>
  <c r="BG225" i="77"/>
  <c r="BK225" i="77"/>
  <c r="BF225" i="77"/>
  <c r="BI224" i="77"/>
  <c r="BH224" i="77"/>
  <c r="BG224" i="77"/>
  <c r="BK224" i="77"/>
  <c r="BF224" i="77"/>
  <c r="BJ224" i="77"/>
  <c r="BI223" i="77"/>
  <c r="BH223" i="77"/>
  <c r="BG223" i="77"/>
  <c r="BK223" i="77"/>
  <c r="BF223" i="77"/>
  <c r="BI222" i="77"/>
  <c r="BH222" i="77"/>
  <c r="BG222" i="77"/>
  <c r="BK222" i="77"/>
  <c r="BF222" i="77"/>
  <c r="BJ222" i="77"/>
  <c r="BI221" i="77"/>
  <c r="BH221" i="77"/>
  <c r="BG221" i="77"/>
  <c r="BK221" i="77"/>
  <c r="BF221" i="77"/>
  <c r="BJ221" i="77"/>
  <c r="BI220" i="77"/>
  <c r="BH220" i="77"/>
  <c r="BG220" i="77"/>
  <c r="BK220" i="77"/>
  <c r="BF220" i="77"/>
  <c r="BJ220" i="77"/>
  <c r="BI219" i="77"/>
  <c r="BH219" i="77"/>
  <c r="BG219" i="77"/>
  <c r="BK219" i="77"/>
  <c r="BF219" i="77"/>
  <c r="BJ219" i="77"/>
  <c r="BI218" i="77"/>
  <c r="BH218" i="77"/>
  <c r="BG218" i="77"/>
  <c r="BK218" i="77"/>
  <c r="BF218" i="77"/>
  <c r="BJ218" i="77"/>
  <c r="BI217" i="77"/>
  <c r="BH217" i="77"/>
  <c r="BG217" i="77"/>
  <c r="BK217" i="77"/>
  <c r="BF217" i="77"/>
  <c r="BI216" i="77"/>
  <c r="BH216" i="77"/>
  <c r="BG216" i="77"/>
  <c r="BK216" i="77"/>
  <c r="BF216" i="77"/>
  <c r="BJ216" i="77"/>
  <c r="BI215" i="77"/>
  <c r="BH215" i="77"/>
  <c r="BG215" i="77"/>
  <c r="BK215" i="77"/>
  <c r="BF215" i="77"/>
  <c r="BI214" i="77"/>
  <c r="BH214" i="77"/>
  <c r="BG214" i="77"/>
  <c r="BK214" i="77"/>
  <c r="BF214" i="77"/>
  <c r="BJ214" i="77"/>
  <c r="BI213" i="77"/>
  <c r="BH213" i="77"/>
  <c r="BG213" i="77"/>
  <c r="BK213" i="77"/>
  <c r="BF213" i="77"/>
  <c r="BJ213" i="77"/>
  <c r="BI212" i="77"/>
  <c r="BH212" i="77"/>
  <c r="BG212" i="77"/>
  <c r="BK212" i="77"/>
  <c r="BF212" i="77"/>
  <c r="BJ212" i="77"/>
  <c r="BI211" i="77"/>
  <c r="BH211" i="77"/>
  <c r="BG211" i="77"/>
  <c r="BK211" i="77"/>
  <c r="BF211" i="77"/>
  <c r="BJ211" i="77"/>
  <c r="BI210" i="77"/>
  <c r="BH210" i="77"/>
  <c r="BG210" i="77"/>
  <c r="BK210" i="77"/>
  <c r="BF210" i="77"/>
  <c r="BJ210" i="77"/>
  <c r="BI209" i="77"/>
  <c r="BH209" i="77"/>
  <c r="BG209" i="77"/>
  <c r="BK209" i="77"/>
  <c r="BF209" i="77"/>
  <c r="BI208" i="77"/>
  <c r="BH208" i="77"/>
  <c r="BG208" i="77"/>
  <c r="BK208" i="77"/>
  <c r="BF208" i="77"/>
  <c r="BJ208" i="77"/>
  <c r="BI207" i="77"/>
  <c r="BH207" i="77"/>
  <c r="BG207" i="77"/>
  <c r="BK207" i="77"/>
  <c r="BF207" i="77"/>
  <c r="BI206" i="77"/>
  <c r="BH206" i="77"/>
  <c r="BG206" i="77"/>
  <c r="BK206" i="77"/>
  <c r="BF206" i="77"/>
  <c r="BJ206" i="77"/>
  <c r="BI205" i="77"/>
  <c r="BH205" i="77"/>
  <c r="BG205" i="77"/>
  <c r="BK205" i="77"/>
  <c r="BF205" i="77"/>
  <c r="BJ205" i="77"/>
  <c r="BI204" i="77"/>
  <c r="BH204" i="77"/>
  <c r="BG204" i="77"/>
  <c r="BK204" i="77"/>
  <c r="BF204" i="77"/>
  <c r="BJ204" i="77"/>
  <c r="BI203" i="77"/>
  <c r="BH203" i="77"/>
  <c r="BG203" i="77"/>
  <c r="BK203" i="77"/>
  <c r="BF203" i="77"/>
  <c r="BJ203" i="77"/>
  <c r="BI202" i="77"/>
  <c r="BH202" i="77"/>
  <c r="BG202" i="77"/>
  <c r="BK202" i="77"/>
  <c r="BF202" i="77"/>
  <c r="BJ202" i="77"/>
  <c r="BI201" i="77"/>
  <c r="BH201" i="77"/>
  <c r="BG201" i="77"/>
  <c r="BK201" i="77"/>
  <c r="BF201" i="77"/>
  <c r="BI200" i="77"/>
  <c r="BH200" i="77"/>
  <c r="BG200" i="77"/>
  <c r="BK200" i="77"/>
  <c r="BF200" i="77"/>
  <c r="BI199" i="77"/>
  <c r="BH199" i="77"/>
  <c r="BG199" i="77"/>
  <c r="BK199" i="77"/>
  <c r="BF199" i="77"/>
  <c r="BJ199" i="77"/>
  <c r="BI198" i="77"/>
  <c r="BH198" i="77"/>
  <c r="BG198" i="77"/>
  <c r="BK198" i="77"/>
  <c r="BF198" i="77"/>
  <c r="BI197" i="77"/>
  <c r="BH197" i="77"/>
  <c r="BG197" i="77"/>
  <c r="BK197" i="77"/>
  <c r="BF197" i="77"/>
  <c r="BJ197" i="77"/>
  <c r="BI196" i="77"/>
  <c r="BH196" i="77"/>
  <c r="BG196" i="77"/>
  <c r="BK196" i="77"/>
  <c r="BF196" i="77"/>
  <c r="BJ196" i="77"/>
  <c r="BI195" i="77"/>
  <c r="BH195" i="77"/>
  <c r="BG195" i="77"/>
  <c r="BK195" i="77"/>
  <c r="BF195" i="77"/>
  <c r="BJ195" i="77"/>
  <c r="BI194" i="77"/>
  <c r="BH194" i="77"/>
  <c r="BG194" i="77"/>
  <c r="BK194" i="77"/>
  <c r="BF194" i="77"/>
  <c r="BJ194" i="77"/>
  <c r="BI193" i="77"/>
  <c r="BH193" i="77"/>
  <c r="BG193" i="77"/>
  <c r="BK193" i="77"/>
  <c r="BF193" i="77"/>
  <c r="BJ193" i="77"/>
  <c r="BI192" i="77"/>
  <c r="BH192" i="77"/>
  <c r="BG192" i="77"/>
  <c r="BK192" i="77"/>
  <c r="BF192" i="77"/>
  <c r="BI191" i="77"/>
  <c r="BH191" i="77"/>
  <c r="BG191" i="77"/>
  <c r="BK191" i="77"/>
  <c r="BF191" i="77"/>
  <c r="BJ191" i="77"/>
  <c r="BI190" i="77"/>
  <c r="BH190" i="77"/>
  <c r="BG190" i="77"/>
  <c r="BK190" i="77"/>
  <c r="BF190" i="77"/>
  <c r="BI189" i="77"/>
  <c r="BH189" i="77"/>
  <c r="BG189" i="77"/>
  <c r="BK189" i="77"/>
  <c r="BF189" i="77"/>
  <c r="BJ189" i="77"/>
  <c r="BI188" i="77"/>
  <c r="BH188" i="77"/>
  <c r="BG188" i="77"/>
  <c r="BK188" i="77"/>
  <c r="BF188" i="77"/>
  <c r="BJ188" i="77"/>
  <c r="BI187" i="77"/>
  <c r="BH187" i="77"/>
  <c r="BG187" i="77"/>
  <c r="BK187" i="77"/>
  <c r="BF187" i="77"/>
  <c r="BJ187" i="77"/>
  <c r="BI186" i="77"/>
  <c r="BH186" i="77"/>
  <c r="BG186" i="77"/>
  <c r="BK186" i="77"/>
  <c r="BF186" i="77"/>
  <c r="BJ186" i="77"/>
  <c r="BI185" i="77"/>
  <c r="BH185" i="77"/>
  <c r="BG185" i="77"/>
  <c r="BK185" i="77"/>
  <c r="BF185" i="77"/>
  <c r="BJ185" i="77"/>
  <c r="BI184" i="77"/>
  <c r="BH184" i="77"/>
  <c r="BG184" i="77"/>
  <c r="BK184" i="77"/>
  <c r="BF184" i="77"/>
  <c r="BI183" i="77"/>
  <c r="BH183" i="77"/>
  <c r="BG183" i="77"/>
  <c r="BK183" i="77"/>
  <c r="BF183" i="77"/>
  <c r="BJ183" i="77"/>
  <c r="BI182" i="77"/>
  <c r="BH182" i="77"/>
  <c r="BG182" i="77"/>
  <c r="BK182" i="77"/>
  <c r="BF182" i="77"/>
  <c r="BI181" i="77"/>
  <c r="BH181" i="77"/>
  <c r="BG181" i="77"/>
  <c r="BK181" i="77"/>
  <c r="BF181" i="77"/>
  <c r="BJ181" i="77"/>
  <c r="BI180" i="77"/>
  <c r="BH180" i="77"/>
  <c r="BG180" i="77"/>
  <c r="BK180" i="77"/>
  <c r="BF180" i="77"/>
  <c r="BJ180" i="77"/>
  <c r="BI179" i="77"/>
  <c r="BH179" i="77"/>
  <c r="BG179" i="77"/>
  <c r="BK179" i="77"/>
  <c r="BF179" i="77"/>
  <c r="BJ179" i="77"/>
  <c r="BI178" i="77"/>
  <c r="BH178" i="77"/>
  <c r="BG178" i="77"/>
  <c r="BK178" i="77"/>
  <c r="BF178" i="77"/>
  <c r="BJ178" i="77"/>
  <c r="BI177" i="77"/>
  <c r="BH177" i="77"/>
  <c r="BG177" i="77"/>
  <c r="BK177" i="77"/>
  <c r="BF177" i="77"/>
  <c r="BJ177" i="77"/>
  <c r="BI176" i="77"/>
  <c r="BH176" i="77"/>
  <c r="BG176" i="77"/>
  <c r="BK176" i="77"/>
  <c r="BF176" i="77"/>
  <c r="BI175" i="77"/>
  <c r="BH175" i="77"/>
  <c r="BG175" i="77"/>
  <c r="BK175" i="77"/>
  <c r="BF175" i="77"/>
  <c r="BJ175" i="77"/>
  <c r="BI174" i="77"/>
  <c r="BH174" i="77"/>
  <c r="BG174" i="77"/>
  <c r="BK174" i="77"/>
  <c r="BF174" i="77"/>
  <c r="BI173" i="77"/>
  <c r="BH173" i="77"/>
  <c r="BG173" i="77"/>
  <c r="BK173" i="77"/>
  <c r="BF173" i="77"/>
  <c r="BJ173" i="77"/>
  <c r="BI172" i="77"/>
  <c r="BH172" i="77"/>
  <c r="BG172" i="77"/>
  <c r="BK172" i="77"/>
  <c r="BF172" i="77"/>
  <c r="BJ172" i="77"/>
  <c r="BI171" i="77"/>
  <c r="BH171" i="77"/>
  <c r="BG171" i="77"/>
  <c r="BK171" i="77"/>
  <c r="BF171" i="77"/>
  <c r="BJ171" i="77"/>
  <c r="BI170" i="77"/>
  <c r="BH170" i="77"/>
  <c r="BG170" i="77"/>
  <c r="BK170" i="77"/>
  <c r="BF170" i="77"/>
  <c r="BJ170" i="77"/>
  <c r="BI169" i="77"/>
  <c r="BH169" i="77"/>
  <c r="BG169" i="77"/>
  <c r="BK169" i="77"/>
  <c r="BF169" i="77"/>
  <c r="BJ169" i="77"/>
  <c r="BI168" i="77"/>
  <c r="BH168" i="77"/>
  <c r="BG168" i="77"/>
  <c r="BK168" i="77"/>
  <c r="BF168" i="77"/>
  <c r="BI167" i="77"/>
  <c r="BH167" i="77"/>
  <c r="BG167" i="77"/>
  <c r="BK167" i="77"/>
  <c r="BF167" i="77"/>
  <c r="BJ167" i="77"/>
  <c r="BI166" i="77"/>
  <c r="BH166" i="77"/>
  <c r="BG166" i="77"/>
  <c r="BK166" i="77"/>
  <c r="BF166" i="77"/>
  <c r="BI165" i="77"/>
  <c r="BH165" i="77"/>
  <c r="BG165" i="77"/>
  <c r="BK165" i="77"/>
  <c r="BF165" i="77"/>
  <c r="BJ165" i="77"/>
  <c r="BI164" i="77"/>
  <c r="BH164" i="77"/>
  <c r="BG164" i="77"/>
  <c r="BK164" i="77"/>
  <c r="BF164" i="77"/>
  <c r="BJ164" i="77"/>
  <c r="BI163" i="77"/>
  <c r="BH163" i="77"/>
  <c r="BG163" i="77"/>
  <c r="BK163" i="77"/>
  <c r="BF163" i="77"/>
  <c r="BJ163" i="77"/>
  <c r="BI162" i="77"/>
  <c r="BH162" i="77"/>
  <c r="BG162" i="77"/>
  <c r="BK162" i="77"/>
  <c r="BF162" i="77"/>
  <c r="BJ162" i="77"/>
  <c r="BI161" i="77"/>
  <c r="BH161" i="77"/>
  <c r="BG161" i="77"/>
  <c r="BK161" i="77"/>
  <c r="BF161" i="77"/>
  <c r="BJ161" i="77"/>
  <c r="BI160" i="77"/>
  <c r="BH160" i="77"/>
  <c r="BG160" i="77"/>
  <c r="BK160" i="77"/>
  <c r="BF160" i="77"/>
  <c r="BI159" i="77"/>
  <c r="BH159" i="77"/>
  <c r="BG159" i="77"/>
  <c r="BK159" i="77"/>
  <c r="BF159" i="77"/>
  <c r="BJ159" i="77"/>
  <c r="BI158" i="77"/>
  <c r="BH158" i="77"/>
  <c r="BG158" i="77"/>
  <c r="BK158" i="77"/>
  <c r="BF158" i="77"/>
  <c r="BI157" i="77"/>
  <c r="BH157" i="77"/>
  <c r="BG157" i="77"/>
  <c r="BK157" i="77"/>
  <c r="BF157" i="77"/>
  <c r="BJ157" i="77"/>
  <c r="BI156" i="77"/>
  <c r="BH156" i="77"/>
  <c r="BG156" i="77"/>
  <c r="BK156" i="77"/>
  <c r="BF156" i="77"/>
  <c r="BJ156" i="77"/>
  <c r="BI155" i="77"/>
  <c r="BH155" i="77"/>
  <c r="BG155" i="77"/>
  <c r="BK155" i="77"/>
  <c r="BF155" i="77"/>
  <c r="BJ155" i="77"/>
  <c r="BI154" i="77"/>
  <c r="BH154" i="77"/>
  <c r="BG154" i="77"/>
  <c r="BK154" i="77"/>
  <c r="BF154" i="77"/>
  <c r="BJ154" i="77"/>
  <c r="BI153" i="77"/>
  <c r="BH153" i="77"/>
  <c r="BG153" i="77"/>
  <c r="BK153" i="77"/>
  <c r="BF153" i="77"/>
  <c r="BJ153" i="77"/>
  <c r="BI152" i="77"/>
  <c r="BH152" i="77"/>
  <c r="BG152" i="77"/>
  <c r="BK152" i="77"/>
  <c r="BF152" i="77"/>
  <c r="BI151" i="77"/>
  <c r="BH151" i="77"/>
  <c r="BG151" i="77"/>
  <c r="BK151" i="77"/>
  <c r="BF151" i="77"/>
  <c r="BJ151" i="77"/>
  <c r="BI150" i="77"/>
  <c r="BH150" i="77"/>
  <c r="BG150" i="77"/>
  <c r="BK150" i="77"/>
  <c r="BF150" i="77"/>
  <c r="BI149" i="77"/>
  <c r="BH149" i="77"/>
  <c r="BG149" i="77"/>
  <c r="BK149" i="77"/>
  <c r="BF149" i="77"/>
  <c r="BJ149" i="77"/>
  <c r="BI148" i="77"/>
  <c r="BH148" i="77"/>
  <c r="BG148" i="77"/>
  <c r="BK148" i="77"/>
  <c r="BF148" i="77"/>
  <c r="BJ148" i="77"/>
  <c r="BI147" i="77"/>
  <c r="BH147" i="77"/>
  <c r="BG147" i="77"/>
  <c r="BK147" i="77"/>
  <c r="BF147" i="77"/>
  <c r="BJ147" i="77"/>
  <c r="BI146" i="77"/>
  <c r="BH146" i="77"/>
  <c r="BG146" i="77"/>
  <c r="BK146" i="77"/>
  <c r="BF146" i="77"/>
  <c r="BJ146" i="77"/>
  <c r="BI145" i="77"/>
  <c r="BH145" i="77"/>
  <c r="BG145" i="77"/>
  <c r="BK145" i="77"/>
  <c r="BF145" i="77"/>
  <c r="BJ145" i="77"/>
  <c r="BI144" i="77"/>
  <c r="BH144" i="77"/>
  <c r="BG144" i="77"/>
  <c r="BK144" i="77"/>
  <c r="BF144" i="77"/>
  <c r="BI143" i="77"/>
  <c r="BH143" i="77"/>
  <c r="BG143" i="77"/>
  <c r="BK143" i="77"/>
  <c r="BF143" i="77"/>
  <c r="BJ143" i="77"/>
  <c r="BI142" i="77"/>
  <c r="BH142" i="77"/>
  <c r="BG142" i="77"/>
  <c r="BK142" i="77"/>
  <c r="BF142" i="77"/>
  <c r="BI141" i="77"/>
  <c r="BH141" i="77"/>
  <c r="BG141" i="77"/>
  <c r="BK141" i="77"/>
  <c r="BF141" i="77"/>
  <c r="BJ141" i="77"/>
  <c r="BI140" i="77"/>
  <c r="BH140" i="77"/>
  <c r="BG140" i="77"/>
  <c r="BK140" i="77"/>
  <c r="BF140" i="77"/>
  <c r="BJ140" i="77"/>
  <c r="BI139" i="77"/>
  <c r="BH139" i="77"/>
  <c r="BG139" i="77"/>
  <c r="BK139" i="77"/>
  <c r="BF139" i="77"/>
  <c r="BJ139" i="77"/>
  <c r="BI138" i="77"/>
  <c r="BH138" i="77"/>
  <c r="BG138" i="77"/>
  <c r="BK138" i="77"/>
  <c r="BF138" i="77"/>
  <c r="BJ138" i="77"/>
  <c r="BI137" i="77"/>
  <c r="BH137" i="77"/>
  <c r="BG137" i="77"/>
  <c r="BK137" i="77"/>
  <c r="BF137" i="77"/>
  <c r="BJ137" i="77"/>
  <c r="BI136" i="77"/>
  <c r="BH136" i="77"/>
  <c r="BG136" i="77"/>
  <c r="BK136" i="77"/>
  <c r="BF136" i="77"/>
  <c r="BI135" i="77"/>
  <c r="BH135" i="77"/>
  <c r="BG135" i="77"/>
  <c r="BK135" i="77"/>
  <c r="BF135" i="77"/>
  <c r="BJ135" i="77"/>
  <c r="BI134" i="77"/>
  <c r="BH134" i="77"/>
  <c r="BG134" i="77"/>
  <c r="BK134" i="77"/>
  <c r="BF134" i="77"/>
  <c r="BI133" i="77"/>
  <c r="BH133" i="77"/>
  <c r="BG133" i="77"/>
  <c r="BK133" i="77"/>
  <c r="BF133" i="77"/>
  <c r="BJ133" i="77"/>
  <c r="BI132" i="77"/>
  <c r="BH132" i="77"/>
  <c r="BG132" i="77"/>
  <c r="BK132" i="77"/>
  <c r="BF132" i="77"/>
  <c r="BJ132" i="77"/>
  <c r="BI131" i="77"/>
  <c r="BH131" i="77"/>
  <c r="BG131" i="77"/>
  <c r="BK131" i="77"/>
  <c r="BF131" i="77"/>
  <c r="BJ131" i="77"/>
  <c r="BI130" i="77"/>
  <c r="BH130" i="77"/>
  <c r="BG130" i="77"/>
  <c r="BK130" i="77"/>
  <c r="BF130" i="77"/>
  <c r="BJ130" i="77"/>
  <c r="BI129" i="77"/>
  <c r="BH129" i="77"/>
  <c r="BG129" i="77"/>
  <c r="BK129" i="77"/>
  <c r="BF129" i="77"/>
  <c r="BJ129" i="77"/>
  <c r="BI128" i="77"/>
  <c r="BH128" i="77"/>
  <c r="BG128" i="77"/>
  <c r="BK128" i="77"/>
  <c r="BF128" i="77"/>
  <c r="BI127" i="77"/>
  <c r="BH127" i="77"/>
  <c r="BG127" i="77"/>
  <c r="BK127" i="77"/>
  <c r="BF127" i="77"/>
  <c r="BJ127" i="77"/>
  <c r="BI126" i="77"/>
  <c r="BH126" i="77"/>
  <c r="BG126" i="77"/>
  <c r="BK126" i="77"/>
  <c r="BF126" i="77"/>
  <c r="BI125" i="77"/>
  <c r="BH125" i="77"/>
  <c r="BG125" i="77"/>
  <c r="BK125" i="77"/>
  <c r="BF125" i="77"/>
  <c r="BJ125" i="77"/>
  <c r="BI124" i="77"/>
  <c r="BH124" i="77"/>
  <c r="BG124" i="77"/>
  <c r="BK124" i="77"/>
  <c r="BF124" i="77"/>
  <c r="BJ124" i="77"/>
  <c r="BI123" i="77"/>
  <c r="BH123" i="77"/>
  <c r="BG123" i="77"/>
  <c r="BK123" i="77"/>
  <c r="BF123" i="77"/>
  <c r="BJ123" i="77"/>
  <c r="BI122" i="77"/>
  <c r="BH122" i="77"/>
  <c r="BG122" i="77"/>
  <c r="BK122" i="77"/>
  <c r="BF122" i="77"/>
  <c r="BJ122" i="77"/>
  <c r="BI121" i="77"/>
  <c r="BH121" i="77"/>
  <c r="BG121" i="77"/>
  <c r="BK121" i="77"/>
  <c r="BF121" i="77"/>
  <c r="BJ121" i="77"/>
  <c r="BI120" i="77"/>
  <c r="BH120" i="77"/>
  <c r="BG120" i="77"/>
  <c r="BK120" i="77"/>
  <c r="BF120" i="77"/>
  <c r="BI119" i="77"/>
  <c r="BH119" i="77"/>
  <c r="BG119" i="77"/>
  <c r="BK119" i="77"/>
  <c r="BF119" i="77"/>
  <c r="BJ119" i="77"/>
  <c r="BI118" i="77"/>
  <c r="BH118" i="77"/>
  <c r="BG118" i="77"/>
  <c r="BK118" i="77"/>
  <c r="BF118" i="77"/>
  <c r="BI117" i="77"/>
  <c r="BH117" i="77"/>
  <c r="BG117" i="77"/>
  <c r="BK117" i="77"/>
  <c r="BF117" i="77"/>
  <c r="BJ117" i="77"/>
  <c r="BI116" i="77"/>
  <c r="BH116" i="77"/>
  <c r="BG116" i="77"/>
  <c r="BK116" i="77"/>
  <c r="BF116" i="77"/>
  <c r="BJ116" i="77"/>
  <c r="BI115" i="77"/>
  <c r="BH115" i="77"/>
  <c r="BG115" i="77"/>
  <c r="BK115" i="77"/>
  <c r="BF115" i="77"/>
  <c r="BJ115" i="77"/>
  <c r="BI114" i="77"/>
  <c r="BH114" i="77"/>
  <c r="BG114" i="77"/>
  <c r="BK114" i="77"/>
  <c r="BF114" i="77"/>
  <c r="BJ114" i="77"/>
  <c r="BI113" i="77"/>
  <c r="BH113" i="77"/>
  <c r="BG113" i="77"/>
  <c r="BK113" i="77"/>
  <c r="BF113" i="77"/>
  <c r="BJ113" i="77"/>
  <c r="BI112" i="77"/>
  <c r="BH112" i="77"/>
  <c r="BG112" i="77"/>
  <c r="BK112" i="77"/>
  <c r="BF112" i="77"/>
  <c r="BI111" i="77"/>
  <c r="BH111" i="77"/>
  <c r="BG111" i="77"/>
  <c r="BK111" i="77"/>
  <c r="BF111" i="77"/>
  <c r="BJ111" i="77"/>
  <c r="BI110" i="77"/>
  <c r="BH110" i="77"/>
  <c r="BG110" i="77"/>
  <c r="BK110" i="77"/>
  <c r="BF110" i="77"/>
  <c r="BI109" i="77"/>
  <c r="BH109" i="77"/>
  <c r="BG109" i="77"/>
  <c r="BK109" i="77"/>
  <c r="BF109" i="77"/>
  <c r="BJ109" i="77"/>
  <c r="BI108" i="77"/>
  <c r="BH108" i="77"/>
  <c r="BG108" i="77"/>
  <c r="BK108" i="77"/>
  <c r="BF108" i="77"/>
  <c r="BJ108" i="77"/>
  <c r="BI107" i="77"/>
  <c r="BH107" i="77"/>
  <c r="BG107" i="77"/>
  <c r="BK107" i="77"/>
  <c r="BF107" i="77"/>
  <c r="BJ107" i="77"/>
  <c r="BI106" i="77"/>
  <c r="BH106" i="77"/>
  <c r="BG106" i="77"/>
  <c r="BK106" i="77"/>
  <c r="BF106" i="77"/>
  <c r="BJ106" i="77"/>
  <c r="BI105" i="77"/>
  <c r="BH105" i="77"/>
  <c r="BG105" i="77"/>
  <c r="BK105" i="77"/>
  <c r="BF105" i="77"/>
  <c r="BJ105" i="77"/>
  <c r="BI104" i="77"/>
  <c r="BH104" i="77"/>
  <c r="BG104" i="77"/>
  <c r="BK104" i="77"/>
  <c r="BF104" i="77"/>
  <c r="BI103" i="77"/>
  <c r="BH103" i="77"/>
  <c r="BG103" i="77"/>
  <c r="BK103" i="77"/>
  <c r="BF103" i="77"/>
  <c r="BJ103" i="77"/>
  <c r="BI102" i="77"/>
  <c r="BH102" i="77"/>
  <c r="BG102" i="77"/>
  <c r="BK102" i="77"/>
  <c r="BF102" i="77"/>
  <c r="BK101" i="77"/>
  <c r="BI101" i="77"/>
  <c r="BH101" i="77"/>
  <c r="BG101" i="77"/>
  <c r="BF101" i="77"/>
  <c r="BJ101" i="77"/>
  <c r="BI100" i="77"/>
  <c r="BH100" i="77"/>
  <c r="BG100" i="77"/>
  <c r="BK100" i="77"/>
  <c r="BF100" i="77"/>
  <c r="BJ100" i="77"/>
  <c r="BI99" i="77"/>
  <c r="BH99" i="77"/>
  <c r="BG99" i="77"/>
  <c r="BK99" i="77"/>
  <c r="BF99" i="77"/>
  <c r="BJ99" i="77"/>
  <c r="BI98" i="77"/>
  <c r="BH98" i="77"/>
  <c r="BG98" i="77"/>
  <c r="BF98" i="77"/>
  <c r="BI97" i="77"/>
  <c r="BH97" i="77"/>
  <c r="BG97" i="77"/>
  <c r="BK97" i="77"/>
  <c r="BF97" i="77"/>
  <c r="BJ97" i="77"/>
  <c r="BI96" i="77"/>
  <c r="BH96" i="77"/>
  <c r="BG96" i="77"/>
  <c r="BK96" i="77"/>
  <c r="BF96" i="77"/>
  <c r="BJ96" i="77"/>
  <c r="BI95" i="77"/>
  <c r="BH95" i="77"/>
  <c r="BG95" i="77"/>
  <c r="BK95" i="77"/>
  <c r="BF95" i="77"/>
  <c r="BJ95" i="77"/>
  <c r="BI94" i="77"/>
  <c r="BH94" i="77"/>
  <c r="BG94" i="77"/>
  <c r="BF94" i="77"/>
  <c r="BK93" i="77"/>
  <c r="BI93" i="77"/>
  <c r="BH93" i="77"/>
  <c r="BG93" i="77"/>
  <c r="BF93" i="77"/>
  <c r="BJ93" i="77"/>
  <c r="BI92" i="77"/>
  <c r="BH92" i="77"/>
  <c r="BG92" i="77"/>
  <c r="BK92" i="77"/>
  <c r="BF92" i="77"/>
  <c r="BJ92" i="77"/>
  <c r="BI91" i="77"/>
  <c r="BH91" i="77"/>
  <c r="BG91" i="77"/>
  <c r="BK91" i="77"/>
  <c r="BF91" i="77"/>
  <c r="BJ91" i="77"/>
  <c r="BI90" i="77"/>
  <c r="BH90" i="77"/>
  <c r="BG90" i="77"/>
  <c r="BF90" i="77"/>
  <c r="BK89" i="77"/>
  <c r="BI89" i="77"/>
  <c r="BH89" i="77"/>
  <c r="BG89" i="77"/>
  <c r="BF89" i="77"/>
  <c r="BJ89" i="77"/>
  <c r="BI88" i="77"/>
  <c r="BH88" i="77"/>
  <c r="BG88" i="77"/>
  <c r="BF88" i="77"/>
  <c r="BJ88" i="77"/>
  <c r="BK87" i="77"/>
  <c r="BI87" i="77"/>
  <c r="BH87" i="77"/>
  <c r="BG87" i="77"/>
  <c r="BF87" i="77"/>
  <c r="BJ87" i="77"/>
  <c r="BI86" i="77"/>
  <c r="BH86" i="77"/>
  <c r="BG86" i="77"/>
  <c r="BK86" i="77"/>
  <c r="BF86" i="77"/>
  <c r="BJ86" i="77"/>
  <c r="BI85" i="77"/>
  <c r="BH85" i="77"/>
  <c r="BG85" i="77"/>
  <c r="BK85" i="77"/>
  <c r="BF85" i="77"/>
  <c r="BJ85" i="77"/>
  <c r="BI84" i="77"/>
  <c r="BH84" i="77"/>
  <c r="BG84" i="77"/>
  <c r="BK84" i="77"/>
  <c r="BF84" i="77"/>
  <c r="BJ84" i="77"/>
  <c r="BI83" i="77"/>
  <c r="BH83" i="77"/>
  <c r="BG83" i="77"/>
  <c r="BK83" i="77"/>
  <c r="BF83" i="77"/>
  <c r="BJ83" i="77"/>
  <c r="BI82" i="77"/>
  <c r="BH82" i="77"/>
  <c r="BG82" i="77"/>
  <c r="BF82" i="77"/>
  <c r="BJ82" i="77"/>
  <c r="BK81" i="77"/>
  <c r="BI81" i="77"/>
  <c r="BH81" i="77"/>
  <c r="BG81" i="77"/>
  <c r="BF81" i="77"/>
  <c r="BJ81" i="77"/>
  <c r="BI80" i="77"/>
  <c r="BH80" i="77"/>
  <c r="BG80" i="77"/>
  <c r="BF80" i="77"/>
  <c r="BJ80" i="77"/>
  <c r="BK79" i="77"/>
  <c r="BI79" i="77"/>
  <c r="BH79" i="77"/>
  <c r="BG79" i="77"/>
  <c r="BF79" i="77"/>
  <c r="BJ79" i="77"/>
  <c r="BI78" i="77"/>
  <c r="BH78" i="77"/>
  <c r="BG78" i="77"/>
  <c r="BK78" i="77"/>
  <c r="BF78" i="77"/>
  <c r="BJ78" i="77"/>
  <c r="BI77" i="77"/>
  <c r="BH77" i="77"/>
  <c r="BG77" i="77"/>
  <c r="BK77" i="77"/>
  <c r="BF77" i="77"/>
  <c r="BJ77" i="77"/>
  <c r="BI76" i="77"/>
  <c r="BH76" i="77"/>
  <c r="BG76" i="77"/>
  <c r="BK76" i="77"/>
  <c r="BF76" i="77"/>
  <c r="BJ76" i="77"/>
  <c r="BI75" i="77"/>
  <c r="BH75" i="77"/>
  <c r="BG75" i="77"/>
  <c r="BK75" i="77"/>
  <c r="BF75" i="77"/>
  <c r="BJ75" i="77"/>
  <c r="BI74" i="77"/>
  <c r="BH74" i="77"/>
  <c r="BG74" i="77"/>
  <c r="BF74" i="77"/>
  <c r="BJ74" i="77"/>
  <c r="BK73" i="77"/>
  <c r="BI73" i="77"/>
  <c r="BH73" i="77"/>
  <c r="BG73" i="77"/>
  <c r="BF73" i="77"/>
  <c r="BJ73" i="77"/>
  <c r="BI72" i="77"/>
  <c r="BH72" i="77"/>
  <c r="BG72" i="77"/>
  <c r="BF72" i="77"/>
  <c r="BJ72" i="77"/>
  <c r="BK71" i="77"/>
  <c r="BI71" i="77"/>
  <c r="BH71" i="77"/>
  <c r="BG71" i="77"/>
  <c r="BF71" i="77"/>
  <c r="BJ71" i="77"/>
  <c r="BI70" i="77"/>
  <c r="BH70" i="77"/>
  <c r="BG70" i="77"/>
  <c r="BK70" i="77"/>
  <c r="BF70" i="77"/>
  <c r="BJ70" i="77"/>
  <c r="BI69" i="77"/>
  <c r="BH69" i="77"/>
  <c r="BG69" i="77"/>
  <c r="BK69" i="77"/>
  <c r="BF69" i="77"/>
  <c r="BJ69" i="77"/>
  <c r="BI68" i="77"/>
  <c r="BH68" i="77"/>
  <c r="BG68" i="77"/>
  <c r="BK68" i="77"/>
  <c r="BF68" i="77"/>
  <c r="BJ68" i="77"/>
  <c r="BI67" i="77"/>
  <c r="BH67" i="77"/>
  <c r="BG67" i="77"/>
  <c r="BK67" i="77"/>
  <c r="BF67" i="77"/>
  <c r="BJ67" i="77"/>
  <c r="BI66" i="77"/>
  <c r="BH66" i="77"/>
  <c r="BG66" i="77"/>
  <c r="BF66" i="77"/>
  <c r="BJ66" i="77"/>
  <c r="BK65" i="77"/>
  <c r="BI65" i="77"/>
  <c r="BH65" i="77"/>
  <c r="BG65" i="77"/>
  <c r="BF65" i="77"/>
  <c r="BJ65" i="77"/>
  <c r="BI64" i="77"/>
  <c r="BH64" i="77"/>
  <c r="BG64" i="77"/>
  <c r="BF64" i="77"/>
  <c r="BJ64" i="77"/>
  <c r="BK63" i="77"/>
  <c r="BI63" i="77"/>
  <c r="BH63" i="77"/>
  <c r="BG63" i="77"/>
  <c r="BF63" i="77"/>
  <c r="BJ63" i="77"/>
  <c r="BI62" i="77"/>
  <c r="BH62" i="77"/>
  <c r="BG62" i="77"/>
  <c r="BK62" i="77"/>
  <c r="BF62" i="77"/>
  <c r="BJ62" i="77"/>
  <c r="BI61" i="77"/>
  <c r="BH61" i="77"/>
  <c r="BG61" i="77"/>
  <c r="BK61" i="77"/>
  <c r="BF61" i="77"/>
  <c r="BJ61" i="77"/>
  <c r="BI60" i="77"/>
  <c r="BH60" i="77"/>
  <c r="BG60" i="77"/>
  <c r="BK60" i="77"/>
  <c r="BF60" i="77"/>
  <c r="BJ60" i="77"/>
  <c r="BI59" i="77"/>
  <c r="BH59" i="77"/>
  <c r="BG59" i="77"/>
  <c r="BK59" i="77"/>
  <c r="BF59" i="77"/>
  <c r="BJ59" i="77"/>
  <c r="BI58" i="77"/>
  <c r="BH58" i="77"/>
  <c r="BG58" i="77"/>
  <c r="BF58" i="77"/>
  <c r="BJ58" i="77"/>
  <c r="BK57" i="77"/>
  <c r="BI57" i="77"/>
  <c r="BH57" i="77"/>
  <c r="BG57" i="77"/>
  <c r="BF57" i="77"/>
  <c r="BJ57" i="77"/>
  <c r="BI56" i="77"/>
  <c r="BH56" i="77"/>
  <c r="BG56" i="77"/>
  <c r="BF56" i="77"/>
  <c r="BJ56" i="77"/>
  <c r="BK55" i="77"/>
  <c r="BI55" i="77"/>
  <c r="BH55" i="77"/>
  <c r="BG55" i="77"/>
  <c r="BF55" i="77"/>
  <c r="BJ55" i="77"/>
  <c r="BI54" i="77"/>
  <c r="BH54" i="77"/>
  <c r="BG54" i="77"/>
  <c r="BK54" i="77"/>
  <c r="BF54" i="77"/>
  <c r="BJ54" i="77"/>
  <c r="BI53" i="77"/>
  <c r="BH53" i="77"/>
  <c r="BG53" i="77"/>
  <c r="BK53" i="77"/>
  <c r="BF53" i="77"/>
  <c r="BJ53" i="77"/>
  <c r="BI52" i="77"/>
  <c r="BH52" i="77"/>
  <c r="BG52" i="77"/>
  <c r="BK52" i="77"/>
  <c r="BF52" i="77"/>
  <c r="BJ52" i="77"/>
  <c r="BI51" i="77"/>
  <c r="BH51" i="77"/>
  <c r="BG51" i="77"/>
  <c r="BK51" i="77"/>
  <c r="BF51" i="77"/>
  <c r="BJ51" i="77"/>
  <c r="BI50" i="77"/>
  <c r="BH50" i="77"/>
  <c r="BG50" i="77"/>
  <c r="BF50" i="77"/>
  <c r="BJ50" i="77"/>
  <c r="BK49" i="77"/>
  <c r="BI49" i="77"/>
  <c r="BH49" i="77"/>
  <c r="BG49" i="77"/>
  <c r="BF49" i="77"/>
  <c r="BJ49" i="77"/>
  <c r="BI48" i="77"/>
  <c r="BH48" i="77"/>
  <c r="BG48" i="77"/>
  <c r="BF48" i="77"/>
  <c r="BJ48" i="77"/>
  <c r="BK47" i="77"/>
  <c r="BI47" i="77"/>
  <c r="BH47" i="77"/>
  <c r="BG47" i="77"/>
  <c r="BF47" i="77"/>
  <c r="BJ47" i="77"/>
  <c r="BI46" i="77"/>
  <c r="BH46" i="77"/>
  <c r="BG46" i="77"/>
  <c r="BK46" i="77"/>
  <c r="BF46" i="77"/>
  <c r="BJ46" i="77"/>
  <c r="BI45" i="77"/>
  <c r="BH45" i="77"/>
  <c r="BG45" i="77"/>
  <c r="BK45" i="77"/>
  <c r="BF45" i="77"/>
  <c r="BJ45" i="77"/>
  <c r="BI44" i="77"/>
  <c r="BH44" i="77"/>
  <c r="BG44" i="77"/>
  <c r="BK44" i="77"/>
  <c r="BF44" i="77"/>
  <c r="BJ44" i="77"/>
  <c r="BI43" i="77"/>
  <c r="BH43" i="77"/>
  <c r="BG43" i="77"/>
  <c r="BK43" i="77"/>
  <c r="BF43" i="77"/>
  <c r="BJ43" i="77"/>
  <c r="BI42" i="77"/>
  <c r="BH42" i="77"/>
  <c r="BG42" i="77"/>
  <c r="BF42" i="77"/>
  <c r="BJ42" i="77"/>
  <c r="BK41" i="77"/>
  <c r="BI41" i="77"/>
  <c r="BH41" i="77"/>
  <c r="BG41" i="77"/>
  <c r="BF41" i="77"/>
  <c r="BJ41" i="77"/>
  <c r="BI40" i="77"/>
  <c r="BH40" i="77"/>
  <c r="BG40" i="77"/>
  <c r="BF40" i="77"/>
  <c r="BJ40" i="77"/>
  <c r="BK39" i="77"/>
  <c r="BI39" i="77"/>
  <c r="BH39" i="77"/>
  <c r="BG39" i="77"/>
  <c r="BF39" i="77"/>
  <c r="BJ39" i="77"/>
  <c r="BI38" i="77"/>
  <c r="BH38" i="77"/>
  <c r="BG38" i="77"/>
  <c r="BK38" i="77"/>
  <c r="BF38" i="77"/>
  <c r="BJ38" i="77"/>
  <c r="BI37" i="77"/>
  <c r="BH37" i="77"/>
  <c r="BG37" i="77"/>
  <c r="BK37" i="77"/>
  <c r="BF37" i="77"/>
  <c r="BJ37" i="77"/>
  <c r="BI36" i="77"/>
  <c r="BH36" i="77"/>
  <c r="BG36" i="77"/>
  <c r="BK36" i="77"/>
  <c r="BF36" i="77"/>
  <c r="BJ36" i="77"/>
  <c r="BI35" i="77"/>
  <c r="BH35" i="77"/>
  <c r="BG35" i="77"/>
  <c r="BK35" i="77"/>
  <c r="BF35" i="77"/>
  <c r="BJ35" i="77"/>
  <c r="BI34" i="77"/>
  <c r="BH34" i="77"/>
  <c r="BG34" i="77"/>
  <c r="BF34" i="77"/>
  <c r="BJ34" i="77"/>
  <c r="BK33" i="77"/>
  <c r="BI33" i="77"/>
  <c r="BH33" i="77"/>
  <c r="BG33" i="77"/>
  <c r="BF33" i="77"/>
  <c r="BJ33" i="77"/>
  <c r="BI32" i="77"/>
  <c r="BH32" i="77"/>
  <c r="BG32" i="77"/>
  <c r="BF32" i="77"/>
  <c r="BJ32" i="77"/>
  <c r="BK31" i="77"/>
  <c r="BI31" i="77"/>
  <c r="BH31" i="77"/>
  <c r="BG31" i="77"/>
  <c r="BF31" i="77"/>
  <c r="BJ31" i="77"/>
  <c r="BI30" i="77"/>
  <c r="BH30" i="77"/>
  <c r="BG30" i="77"/>
  <c r="BK30" i="77"/>
  <c r="BF30" i="77"/>
  <c r="BJ30" i="77"/>
  <c r="BI29" i="77"/>
  <c r="BH29" i="77"/>
  <c r="BG29" i="77"/>
  <c r="BK29" i="77"/>
  <c r="BF29" i="77"/>
  <c r="BJ29" i="77"/>
  <c r="BI28" i="77"/>
  <c r="BH28" i="77"/>
  <c r="BG28" i="77"/>
  <c r="BK28" i="77"/>
  <c r="BF28" i="77"/>
  <c r="BJ28" i="77"/>
  <c r="BI27" i="77"/>
  <c r="BH27" i="77"/>
  <c r="BG27" i="77"/>
  <c r="BK27" i="77"/>
  <c r="BF27" i="77"/>
  <c r="BJ27" i="77"/>
  <c r="BI26" i="77"/>
  <c r="BH26" i="77"/>
  <c r="BG26" i="77"/>
  <c r="BF26" i="77"/>
  <c r="BJ26" i="77"/>
  <c r="BK25" i="77"/>
  <c r="BI25" i="77"/>
  <c r="BH25" i="77"/>
  <c r="BG25" i="77"/>
  <c r="BF25" i="77"/>
  <c r="BJ25" i="77"/>
  <c r="BI24" i="77"/>
  <c r="BH24" i="77"/>
  <c r="BG24" i="77"/>
  <c r="BF24" i="77"/>
  <c r="BJ24" i="77"/>
  <c r="BK23" i="77"/>
  <c r="BI23" i="77"/>
  <c r="BH23" i="77"/>
  <c r="BG23" i="77"/>
  <c r="BF23" i="77"/>
  <c r="BJ23" i="77"/>
  <c r="BI22" i="77"/>
  <c r="BH22" i="77"/>
  <c r="BG22" i="77"/>
  <c r="BK22" i="77"/>
  <c r="BF22" i="77"/>
  <c r="BJ22" i="77"/>
  <c r="BI21" i="77"/>
  <c r="BH21" i="77"/>
  <c r="BG21" i="77"/>
  <c r="BK21" i="77"/>
  <c r="BF21" i="77"/>
  <c r="BJ21" i="77"/>
  <c r="BI20" i="77"/>
  <c r="BH20" i="77"/>
  <c r="BG20" i="77"/>
  <c r="BK20" i="77"/>
  <c r="BF20" i="77"/>
  <c r="BJ20" i="77"/>
  <c r="BI19" i="77"/>
  <c r="BH19" i="77"/>
  <c r="BG19" i="77"/>
  <c r="BK19" i="77"/>
  <c r="BF19" i="77"/>
  <c r="BJ19" i="77"/>
  <c r="BI18" i="77"/>
  <c r="BH18" i="77"/>
  <c r="BG18" i="77"/>
  <c r="BF18" i="77"/>
  <c r="BJ18" i="77"/>
  <c r="BK17" i="77"/>
  <c r="BI17" i="77"/>
  <c r="BH17" i="77"/>
  <c r="BG17" i="77"/>
  <c r="BF17" i="77"/>
  <c r="BJ17" i="77"/>
  <c r="BI16" i="77"/>
  <c r="BH16" i="77"/>
  <c r="BG16" i="77"/>
  <c r="BF16" i="77"/>
  <c r="BJ16" i="77"/>
  <c r="BK15" i="77"/>
  <c r="BI15" i="77"/>
  <c r="BH15" i="77"/>
  <c r="BG15" i="77"/>
  <c r="BF15" i="77"/>
  <c r="BJ15" i="77"/>
  <c r="BI14" i="77"/>
  <c r="BH14" i="77"/>
  <c r="BG14" i="77"/>
  <c r="BK14" i="77"/>
  <c r="BF14" i="77"/>
  <c r="BJ14" i="77"/>
  <c r="BI13" i="77"/>
  <c r="BH13" i="77"/>
  <c r="BG13" i="77"/>
  <c r="BK13" i="77"/>
  <c r="BF13" i="77"/>
  <c r="BJ13" i="77"/>
  <c r="BI12" i="77"/>
  <c r="BH12" i="77"/>
  <c r="BG12" i="77"/>
  <c r="BK12" i="77"/>
  <c r="BF12" i="77"/>
  <c r="BJ12" i="77"/>
  <c r="BI11" i="77"/>
  <c r="BH11" i="77"/>
  <c r="BG11" i="77"/>
  <c r="BK11" i="77"/>
  <c r="BF11" i="77"/>
  <c r="BJ11" i="77"/>
  <c r="BI10" i="77"/>
  <c r="BH10" i="77"/>
  <c r="BG10" i="77"/>
  <c r="BF10" i="77"/>
  <c r="BJ10" i="77"/>
  <c r="BK9" i="77"/>
  <c r="BI9" i="77"/>
  <c r="BH9" i="77"/>
  <c r="BG9" i="77"/>
  <c r="BF9" i="77"/>
  <c r="BJ9" i="77"/>
  <c r="BI8" i="77"/>
  <c r="BH8" i="77"/>
  <c r="BG8" i="77"/>
  <c r="BF8" i="77"/>
  <c r="BJ8" i="77"/>
  <c r="BK7" i="77"/>
  <c r="BI7" i="77"/>
  <c r="BH7" i="77"/>
  <c r="BG7" i="77"/>
  <c r="BF7" i="77"/>
  <c r="BJ7" i="77"/>
  <c r="BI6" i="77"/>
  <c r="BH6" i="77"/>
  <c r="BG6" i="77"/>
  <c r="BK6" i="77"/>
  <c r="BF6" i="77"/>
  <c r="BJ6" i="77"/>
  <c r="BI5" i="77"/>
  <c r="BH5" i="77"/>
  <c r="BG5" i="77"/>
  <c r="BK5" i="77"/>
  <c r="BF5" i="77"/>
  <c r="BJ5" i="77"/>
  <c r="F38" i="76"/>
  <c r="D38" i="76"/>
  <c r="C38" i="76"/>
  <c r="B38" i="76"/>
  <c r="H37" i="76"/>
  <c r="E37" i="76"/>
  <c r="C37" i="76"/>
  <c r="H36" i="76"/>
  <c r="E36" i="76"/>
  <c r="C36" i="76"/>
  <c r="I36" i="76"/>
  <c r="H35" i="76"/>
  <c r="E35" i="76"/>
  <c r="C35" i="76"/>
  <c r="I35" i="76"/>
  <c r="H34" i="76"/>
  <c r="G34" i="76"/>
  <c r="G38" i="76"/>
  <c r="E34" i="76"/>
  <c r="C34" i="76"/>
  <c r="I34" i="76"/>
  <c r="H33" i="76"/>
  <c r="E33" i="76"/>
  <c r="I33" i="76"/>
  <c r="C33" i="76"/>
  <c r="H32" i="76"/>
  <c r="E32" i="76"/>
  <c r="C32" i="76"/>
  <c r="I32" i="76"/>
  <c r="H31" i="76"/>
  <c r="E31" i="76"/>
  <c r="C31" i="76"/>
  <c r="I31" i="76"/>
  <c r="H30" i="76"/>
  <c r="G30" i="76"/>
  <c r="E30" i="76"/>
  <c r="C30" i="76"/>
  <c r="I30" i="76"/>
  <c r="I29" i="76"/>
  <c r="H29" i="76"/>
  <c r="E29" i="76"/>
  <c r="C29" i="76"/>
  <c r="I28" i="76"/>
  <c r="H28" i="76"/>
  <c r="C28" i="76"/>
  <c r="H27" i="76"/>
  <c r="H38" i="76"/>
  <c r="E27" i="76"/>
  <c r="C27" i="76"/>
  <c r="I27" i="76"/>
  <c r="I17" i="76"/>
  <c r="H17" i="76"/>
  <c r="J17" i="76"/>
  <c r="G17" i="76"/>
  <c r="F17" i="76"/>
  <c r="E17" i="76"/>
  <c r="D17" i="76"/>
  <c r="C17" i="76"/>
  <c r="B17" i="76"/>
  <c r="J16" i="76"/>
  <c r="J15" i="76"/>
  <c r="J14" i="76"/>
  <c r="J13" i="76"/>
  <c r="J12" i="76"/>
  <c r="J11" i="76"/>
  <c r="J10" i="76"/>
  <c r="J9" i="76"/>
  <c r="J8" i="76"/>
  <c r="J7" i="76"/>
  <c r="J6" i="76"/>
  <c r="BK8" i="77"/>
  <c r="BK16" i="77"/>
  <c r="BK24" i="77"/>
  <c r="BK32" i="77"/>
  <c r="BK40" i="77"/>
  <c r="BK48" i="77"/>
  <c r="BK56" i="77"/>
  <c r="BK64" i="77"/>
  <c r="BK72" i="77"/>
  <c r="BK80" i="77"/>
  <c r="BK88" i="77"/>
  <c r="E38" i="76"/>
  <c r="I37" i="76"/>
  <c r="I38" i="76"/>
  <c r="BK10" i="77"/>
  <c r="BK18" i="77"/>
  <c r="BK26" i="77"/>
  <c r="BK34" i="77"/>
  <c r="BK42" i="77"/>
  <c r="BK50" i="77"/>
  <c r="BK58" i="77"/>
  <c r="BK66" i="77"/>
  <c r="BK74" i="77"/>
  <c r="BK82" i="77"/>
  <c r="BJ90" i="77"/>
  <c r="BJ94" i="77"/>
  <c r="BJ98" i="77"/>
  <c r="BJ102" i="77"/>
  <c r="BJ110" i="77"/>
  <c r="BJ118" i="77"/>
  <c r="BJ126" i="77"/>
  <c r="BJ134" i="77"/>
  <c r="BJ142" i="77"/>
  <c r="BJ150" i="77"/>
  <c r="BJ158" i="77"/>
  <c r="BJ166" i="77"/>
  <c r="BJ174" i="77"/>
  <c r="BJ182" i="77"/>
  <c r="BJ190" i="77"/>
  <c r="BJ198" i="77"/>
  <c r="BK90" i="77"/>
  <c r="BK94" i="77"/>
  <c r="BK98" i="77"/>
  <c r="BJ104" i="77"/>
  <c r="BJ112" i="77"/>
  <c r="BJ120" i="77"/>
  <c r="BJ128" i="77"/>
  <c r="BJ136" i="77"/>
  <c r="BJ144" i="77"/>
  <c r="BJ152" i="77"/>
  <c r="BJ160" i="77"/>
  <c r="BJ168" i="77"/>
  <c r="BJ176" i="77"/>
  <c r="BJ184" i="77"/>
  <c r="BJ192" i="77"/>
  <c r="BJ200" i="77"/>
  <c r="BJ207" i="77"/>
  <c r="BJ215" i="77"/>
  <c r="BJ223" i="77"/>
  <c r="BJ231" i="77"/>
  <c r="BJ239" i="77"/>
  <c r="BJ247" i="77"/>
  <c r="BJ255" i="77"/>
  <c r="BJ263" i="77"/>
  <c r="BK276" i="77"/>
  <c r="BK284" i="77"/>
  <c r="BK292" i="77"/>
  <c r="BK300" i="77"/>
  <c r="BK308" i="77"/>
  <c r="BK316" i="77"/>
  <c r="BK324" i="77"/>
  <c r="BJ201" i="77"/>
  <c r="BJ209" i="77"/>
  <c r="BJ217" i="77"/>
  <c r="BJ225" i="77"/>
  <c r="BJ233" i="77"/>
  <c r="BJ241" i="77"/>
  <c r="BJ249" i="77"/>
  <c r="BJ257" i="77"/>
  <c r="BJ265" i="77"/>
  <c r="BK271" i="77"/>
  <c r="BK279" i="77"/>
  <c r="BK287" i="77"/>
  <c r="BK295" i="77"/>
  <c r="BK303" i="77"/>
  <c r="BK311" i="77"/>
  <c r="BK319" i="77"/>
  <c r="BK327" i="77"/>
  <c r="BJ284" i="77"/>
  <c r="BJ308" i="77"/>
  <c r="BJ336" i="77"/>
  <c r="BJ344" i="77"/>
  <c r="BJ352" i="77"/>
  <c r="BJ360" i="77"/>
  <c r="BJ368" i="77"/>
  <c r="BJ376" i="77"/>
  <c r="BJ384" i="77"/>
  <c r="BJ416" i="77"/>
  <c r="BJ274" i="77"/>
  <c r="BJ282" i="77"/>
  <c r="BJ290" i="77"/>
  <c r="BJ298" i="77"/>
  <c r="BJ306" i="77"/>
  <c r="BJ314" i="77"/>
  <c r="BJ322" i="77"/>
  <c r="BK330" i="77"/>
  <c r="BJ338" i="77"/>
  <c r="BJ346" i="77"/>
  <c r="BJ354" i="77"/>
  <c r="BJ362" i="77"/>
  <c r="BJ370" i="77"/>
  <c r="BJ378" i="77"/>
  <c r="BJ386" i="77"/>
  <c r="BJ394" i="77"/>
  <c r="BJ402" i="77"/>
  <c r="BJ410" i="77"/>
  <c r="BJ418" i="77"/>
  <c r="BJ426" i="77"/>
  <c r="BJ434" i="77"/>
  <c r="BJ272" i="77"/>
  <c r="BJ296" i="77"/>
  <c r="BJ312" i="77"/>
  <c r="BJ328" i="77"/>
  <c r="BJ332" i="77"/>
  <c r="BJ388" i="77"/>
  <c r="BJ396" i="77"/>
  <c r="BJ404" i="77"/>
  <c r="BJ412" i="77"/>
  <c r="BJ420" i="77"/>
  <c r="BJ428" i="77"/>
  <c r="BJ436" i="77"/>
  <c r="L19" i="75"/>
  <c r="K19" i="75"/>
  <c r="J19" i="75"/>
  <c r="I19" i="75"/>
  <c r="H19" i="75"/>
  <c r="L18" i="75"/>
  <c r="K18" i="75"/>
  <c r="J18" i="75"/>
  <c r="I18" i="75"/>
  <c r="H18" i="75"/>
  <c r="L17" i="75"/>
  <c r="K17" i="75"/>
  <c r="J17" i="75"/>
  <c r="I17" i="75"/>
  <c r="H17" i="75"/>
  <c r="L16" i="75"/>
  <c r="K16" i="75"/>
  <c r="J16" i="75"/>
  <c r="I16" i="75"/>
  <c r="H16" i="75"/>
  <c r="L15" i="75"/>
  <c r="K15" i="75"/>
  <c r="J15" i="75"/>
  <c r="I15" i="75"/>
  <c r="H15" i="75"/>
  <c r="L14" i="75"/>
  <c r="K14" i="75"/>
  <c r="J14" i="75"/>
  <c r="I14" i="75"/>
  <c r="H14" i="75"/>
  <c r="L13" i="75"/>
  <c r="K13" i="75"/>
  <c r="J13" i="75"/>
  <c r="I13" i="75"/>
  <c r="H13" i="75"/>
  <c r="L12" i="75"/>
  <c r="K12" i="75"/>
  <c r="J12" i="75"/>
  <c r="I12" i="75"/>
  <c r="H12" i="75"/>
  <c r="L11" i="75"/>
  <c r="K11" i="75"/>
  <c r="J11" i="75"/>
  <c r="I11" i="75"/>
  <c r="H11" i="75"/>
  <c r="L10" i="75"/>
  <c r="K10" i="75"/>
  <c r="J10" i="75"/>
  <c r="I10" i="75"/>
  <c r="H10" i="75"/>
  <c r="L9" i="75"/>
  <c r="K9" i="75"/>
  <c r="J9" i="75"/>
  <c r="I9" i="75"/>
  <c r="H9" i="75"/>
  <c r="Q8" i="75"/>
  <c r="G8" i="75"/>
  <c r="L8" i="75"/>
  <c r="F8" i="75"/>
  <c r="E8" i="75"/>
  <c r="D8" i="75"/>
  <c r="C8" i="75"/>
  <c r="K8" i="75"/>
  <c r="I8" i="75"/>
  <c r="H8" i="75"/>
  <c r="J8" i="75"/>
  <c r="B2" i="72"/>
  <c r="S9" i="68"/>
  <c r="S10" i="68"/>
  <c r="S12" i="68"/>
  <c r="S11" i="68"/>
  <c r="S14" i="68"/>
  <c r="S15" i="68"/>
  <c r="S17" i="68"/>
  <c r="S16" i="68"/>
  <c r="S18" i="68"/>
  <c r="S13" i="68"/>
  <c r="Q8" i="67"/>
  <c r="Q9" i="67"/>
  <c r="Q10" i="67"/>
  <c r="Q12" i="67"/>
  <c r="Q11" i="67"/>
  <c r="Q13" i="67"/>
  <c r="Q16" i="67"/>
  <c r="Q15" i="67"/>
  <c r="Q17" i="67"/>
  <c r="Q14" i="67"/>
  <c r="S7" i="66"/>
  <c r="S15" i="66"/>
  <c r="S12" i="66"/>
  <c r="S8" i="66"/>
  <c r="S9" i="66"/>
  <c r="S13" i="66"/>
  <c r="S10" i="66"/>
  <c r="S11" i="66"/>
  <c r="S14" i="66"/>
  <c r="S16" i="66"/>
  <c r="S8" i="65"/>
  <c r="S10" i="65"/>
  <c r="S9" i="65"/>
  <c r="S11" i="65"/>
  <c r="S12" i="65"/>
  <c r="S17" i="65"/>
  <c r="S13" i="65"/>
  <c r="S14" i="65"/>
  <c r="S15" i="65"/>
  <c r="S16" i="65"/>
  <c r="V29" i="64"/>
  <c r="X29" i="64"/>
  <c r="R29" i="64"/>
  <c r="H27" i="64"/>
  <c r="H28" i="64"/>
  <c r="H29" i="64"/>
  <c r="S29" i="64"/>
  <c r="D29" i="64"/>
  <c r="W29" i="64"/>
  <c r="F29" i="64"/>
  <c r="Y29" i="64"/>
  <c r="G29" i="64"/>
  <c r="J29" i="64"/>
  <c r="L29" i="64"/>
  <c r="R28" i="64"/>
  <c r="V28" i="64"/>
  <c r="X28" i="64"/>
  <c r="L28" i="64"/>
  <c r="F28" i="64"/>
  <c r="Y28" i="64"/>
  <c r="D28" i="64"/>
  <c r="W28" i="64"/>
  <c r="G28" i="64"/>
  <c r="S28" i="64"/>
  <c r="J28" i="64"/>
  <c r="Q15" i="68"/>
  <c r="Q17" i="68"/>
  <c r="Q16" i="68"/>
  <c r="Q18" i="68"/>
  <c r="Q14" i="68"/>
  <c r="Q11" i="68"/>
  <c r="Q12" i="68"/>
  <c r="Q10" i="68"/>
  <c r="Q9" i="68"/>
  <c r="Q13" i="68"/>
  <c r="O8" i="67"/>
  <c r="O9" i="67"/>
  <c r="O12" i="67"/>
  <c r="O10" i="67"/>
  <c r="O11" i="67"/>
  <c r="O13" i="67"/>
  <c r="O15" i="67"/>
  <c r="O14" i="67"/>
  <c r="O16" i="67"/>
  <c r="O17" i="67"/>
  <c r="Q10" i="65"/>
  <c r="Q9" i="65"/>
  <c r="Q11" i="65"/>
  <c r="Q12" i="65"/>
  <c r="Q17" i="65"/>
  <c r="Q13" i="65"/>
  <c r="Q14" i="65"/>
  <c r="Q15" i="65"/>
  <c r="Q16" i="65"/>
  <c r="Q8" i="65"/>
  <c r="Q16" i="66"/>
  <c r="Q14" i="66"/>
  <c r="Q11" i="66"/>
  <c r="Q10" i="66"/>
  <c r="Q13" i="66"/>
  <c r="Q9" i="66"/>
  <c r="Q8" i="66"/>
  <c r="Q12" i="66"/>
  <c r="Q15" i="66"/>
  <c r="Q7" i="66"/>
  <c r="O7" i="54"/>
  <c r="O8" i="54"/>
  <c r="O18" i="54"/>
  <c r="O9" i="54"/>
  <c r="O10" i="54"/>
  <c r="O11" i="54"/>
  <c r="O12" i="54"/>
  <c r="O13" i="54"/>
  <c r="O14" i="54"/>
  <c r="O15" i="54"/>
  <c r="O16" i="54"/>
  <c r="O17" i="54"/>
  <c r="D18" i="54"/>
  <c r="D19" i="54"/>
  <c r="E18" i="54"/>
  <c r="F18" i="54"/>
  <c r="G18" i="54"/>
  <c r="F19" i="54"/>
  <c r="H18" i="54"/>
  <c r="I18" i="54"/>
  <c r="J18" i="54"/>
  <c r="K18" i="54"/>
  <c r="L18" i="54"/>
  <c r="M18" i="54"/>
  <c r="N18" i="54"/>
  <c r="D17" i="37"/>
  <c r="O10" i="65"/>
  <c r="O9" i="65"/>
  <c r="O11" i="65"/>
  <c r="O12" i="65"/>
  <c r="O17" i="65"/>
  <c r="O13" i="65"/>
  <c r="O14" i="65"/>
  <c r="O15" i="65"/>
  <c r="O16" i="65"/>
  <c r="O8" i="65"/>
  <c r="M10" i="65"/>
  <c r="M9" i="65"/>
  <c r="M11" i="65"/>
  <c r="M12" i="65"/>
  <c r="M17" i="65"/>
  <c r="M13" i="65"/>
  <c r="M14" i="65"/>
  <c r="M15" i="65"/>
  <c r="M16" i="65"/>
  <c r="M8" i="65"/>
  <c r="I10" i="65"/>
  <c r="I9" i="65"/>
  <c r="I11" i="65"/>
  <c r="I12" i="65"/>
  <c r="I17" i="65"/>
  <c r="I13" i="65"/>
  <c r="I14" i="65"/>
  <c r="I15" i="65"/>
  <c r="I16" i="65"/>
  <c r="G10" i="65"/>
  <c r="G9" i="65"/>
  <c r="G11" i="65"/>
  <c r="G12" i="65"/>
  <c r="G17" i="65"/>
  <c r="G13" i="65"/>
  <c r="G14" i="65"/>
  <c r="G15" i="65"/>
  <c r="G16" i="65"/>
  <c r="I8" i="65"/>
  <c r="G8" i="65"/>
  <c r="K10" i="65"/>
  <c r="K9" i="65"/>
  <c r="K11" i="65"/>
  <c r="K12" i="65"/>
  <c r="K17" i="65"/>
  <c r="K13" i="65"/>
  <c r="K14" i="65"/>
  <c r="K15" i="65"/>
  <c r="K16" i="65"/>
  <c r="K8" i="65"/>
  <c r="E10" i="65"/>
  <c r="E9" i="65"/>
  <c r="E11" i="65"/>
  <c r="E12" i="65"/>
  <c r="E17" i="65"/>
  <c r="E13" i="65"/>
  <c r="E14" i="65"/>
  <c r="E15" i="65"/>
  <c r="E16" i="65"/>
  <c r="E8" i="65"/>
  <c r="L19" i="68"/>
  <c r="M19" i="68"/>
  <c r="O11" i="68"/>
  <c r="O10" i="68"/>
  <c r="I13" i="68"/>
  <c r="I18" i="68"/>
  <c r="I16" i="68"/>
  <c r="I17" i="68"/>
  <c r="I15" i="68"/>
  <c r="I14" i="68"/>
  <c r="I12" i="68"/>
  <c r="I9" i="68"/>
  <c r="G13" i="68"/>
  <c r="G18" i="68"/>
  <c r="G16" i="68"/>
  <c r="G17" i="68"/>
  <c r="G15" i="68"/>
  <c r="G12" i="68"/>
  <c r="G14" i="68"/>
  <c r="G9" i="68"/>
  <c r="E13" i="68"/>
  <c r="E18" i="68"/>
  <c r="E16" i="68"/>
  <c r="E17" i="68"/>
  <c r="E15" i="68"/>
  <c r="E14" i="68"/>
  <c r="E12" i="68"/>
  <c r="E9" i="68"/>
  <c r="O12" i="68"/>
  <c r="O14" i="68"/>
  <c r="O15" i="68"/>
  <c r="O17" i="68"/>
  <c r="O16" i="68"/>
  <c r="O18" i="68"/>
  <c r="O13" i="68"/>
  <c r="O9" i="68"/>
  <c r="N19" i="68"/>
  <c r="O19" i="68"/>
  <c r="K7" i="66"/>
  <c r="K8" i="66"/>
  <c r="K9" i="66"/>
  <c r="K11" i="66"/>
  <c r="K10" i="66"/>
  <c r="K13" i="66"/>
  <c r="K12" i="66"/>
  <c r="K15" i="66"/>
  <c r="K14" i="66"/>
  <c r="K16" i="66"/>
  <c r="J27" i="64"/>
  <c r="L27" i="64"/>
  <c r="L26" i="64"/>
  <c r="L25" i="64"/>
  <c r="L24" i="64"/>
  <c r="L23" i="64"/>
  <c r="L22" i="64"/>
  <c r="L19" i="64"/>
  <c r="L18" i="64"/>
  <c r="L11" i="64"/>
  <c r="L10" i="64"/>
  <c r="L9" i="64"/>
  <c r="L7" i="64"/>
  <c r="L8" i="64"/>
  <c r="G27" i="64"/>
  <c r="F7" i="55"/>
  <c r="F8" i="55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6" i="55"/>
  <c r="M16" i="67"/>
  <c r="K16" i="67"/>
  <c r="I16" i="67"/>
  <c r="G16" i="67"/>
  <c r="E16" i="67"/>
  <c r="M17" i="67"/>
  <c r="K17" i="67"/>
  <c r="I17" i="67"/>
  <c r="G17" i="67"/>
  <c r="E17" i="67"/>
  <c r="M13" i="67"/>
  <c r="K13" i="67"/>
  <c r="I13" i="67"/>
  <c r="G13" i="67"/>
  <c r="E13" i="67"/>
  <c r="M15" i="67"/>
  <c r="K15" i="67"/>
  <c r="I15" i="67"/>
  <c r="G15" i="67"/>
  <c r="E15" i="67"/>
  <c r="M14" i="67"/>
  <c r="K14" i="67"/>
  <c r="I14" i="67"/>
  <c r="G14" i="67"/>
  <c r="E14" i="67"/>
  <c r="M11" i="67"/>
  <c r="K11" i="67"/>
  <c r="I11" i="67"/>
  <c r="G11" i="67"/>
  <c r="E11" i="67"/>
  <c r="M10" i="67"/>
  <c r="K10" i="67"/>
  <c r="I10" i="67"/>
  <c r="G10" i="67"/>
  <c r="E10" i="67"/>
  <c r="M12" i="67"/>
  <c r="K12" i="67"/>
  <c r="I12" i="67"/>
  <c r="G12" i="67"/>
  <c r="E12" i="67"/>
  <c r="M9" i="67"/>
  <c r="K9" i="67"/>
  <c r="I9" i="67"/>
  <c r="G9" i="67"/>
  <c r="E9" i="67"/>
  <c r="M8" i="67"/>
  <c r="K8" i="67"/>
  <c r="I8" i="67"/>
  <c r="G8" i="67"/>
  <c r="E8" i="67"/>
  <c r="O16" i="66"/>
  <c r="M16" i="66"/>
  <c r="I16" i="66"/>
  <c r="G16" i="66"/>
  <c r="E16" i="66"/>
  <c r="O14" i="66"/>
  <c r="M14" i="66"/>
  <c r="I14" i="66"/>
  <c r="G14" i="66"/>
  <c r="E14" i="66"/>
  <c r="O15" i="66"/>
  <c r="M15" i="66"/>
  <c r="I15" i="66"/>
  <c r="G15" i="66"/>
  <c r="E15" i="66"/>
  <c r="O12" i="66"/>
  <c r="M12" i="66"/>
  <c r="I12" i="66"/>
  <c r="G12" i="66"/>
  <c r="E12" i="66"/>
  <c r="O13" i="66"/>
  <c r="M13" i="66"/>
  <c r="I13" i="66"/>
  <c r="G13" i="66"/>
  <c r="E13" i="66"/>
  <c r="O10" i="66"/>
  <c r="M10" i="66"/>
  <c r="I10" i="66"/>
  <c r="G10" i="66"/>
  <c r="E10" i="66"/>
  <c r="O11" i="66"/>
  <c r="M11" i="66"/>
  <c r="I11" i="66"/>
  <c r="G11" i="66"/>
  <c r="E11" i="66"/>
  <c r="O9" i="66"/>
  <c r="M9" i="66"/>
  <c r="I9" i="66"/>
  <c r="G9" i="66"/>
  <c r="E9" i="66"/>
  <c r="O8" i="66"/>
  <c r="M8" i="66"/>
  <c r="I8" i="66"/>
  <c r="G8" i="66"/>
  <c r="E8" i="66"/>
  <c r="O7" i="66"/>
  <c r="M7" i="66"/>
  <c r="I7" i="66"/>
  <c r="G7" i="66"/>
  <c r="E7" i="66"/>
  <c r="J12" i="64"/>
  <c r="J13" i="64"/>
  <c r="J14" i="64"/>
  <c r="J15" i="64"/>
  <c r="J16" i="64"/>
  <c r="J17" i="64"/>
  <c r="J18" i="64"/>
  <c r="J19" i="64"/>
  <c r="R22" i="64"/>
  <c r="R23" i="64"/>
  <c r="H26" i="64"/>
  <c r="J26" i="64"/>
  <c r="F26" i="64"/>
  <c r="D26" i="64"/>
  <c r="G26" i="64"/>
  <c r="B23" i="55"/>
  <c r="M13" i="68"/>
  <c r="M18" i="68"/>
  <c r="M16" i="68"/>
  <c r="M17" i="68"/>
  <c r="M15" i="68"/>
  <c r="M14" i="68"/>
  <c r="M10" i="68"/>
  <c r="M11" i="68"/>
  <c r="M12" i="68"/>
  <c r="M9" i="68"/>
  <c r="D18" i="33"/>
  <c r="N25" i="64"/>
  <c r="D25" i="64"/>
  <c r="J24" i="64"/>
  <c r="J25" i="64"/>
  <c r="H24" i="64"/>
  <c r="S24" i="64"/>
  <c r="F24" i="64"/>
  <c r="Y24" i="64"/>
  <c r="D24" i="64"/>
  <c r="G25" i="64"/>
  <c r="K13" i="68"/>
  <c r="K18" i="68"/>
  <c r="K16" i="68"/>
  <c r="K17" i="68"/>
  <c r="K15" i="68"/>
  <c r="K14" i="68"/>
  <c r="K10" i="68"/>
  <c r="I10" i="68"/>
  <c r="G10" i="68"/>
  <c r="E10" i="68"/>
  <c r="K11" i="68"/>
  <c r="I11" i="68"/>
  <c r="G11" i="68"/>
  <c r="E11" i="68"/>
  <c r="K12" i="68"/>
  <c r="K9" i="68"/>
  <c r="G24" i="64"/>
  <c r="J23" i="64"/>
  <c r="H23" i="64"/>
  <c r="S23" i="64"/>
  <c r="G23" i="64"/>
  <c r="F23" i="64"/>
  <c r="Y23" i="64"/>
  <c r="D23" i="64"/>
  <c r="V22" i="64"/>
  <c r="J22" i="64"/>
  <c r="H22" i="64"/>
  <c r="S22" i="64"/>
  <c r="G22" i="64"/>
  <c r="F22" i="64"/>
  <c r="Y22" i="64"/>
  <c r="D22" i="64"/>
  <c r="L21" i="64"/>
  <c r="J21" i="64"/>
  <c r="H21" i="64"/>
  <c r="S21" i="64"/>
  <c r="G21" i="64"/>
  <c r="F21" i="64"/>
  <c r="D21" i="64"/>
  <c r="L20" i="64"/>
  <c r="J20" i="64"/>
  <c r="H20" i="64"/>
  <c r="S20" i="64"/>
  <c r="G20" i="64"/>
  <c r="F20" i="64"/>
  <c r="D20" i="64"/>
  <c r="H19" i="64"/>
  <c r="S19" i="64"/>
  <c r="G19" i="64"/>
  <c r="F19" i="64"/>
  <c r="D19" i="64"/>
  <c r="H18" i="64"/>
  <c r="S18" i="64"/>
  <c r="G18" i="64"/>
  <c r="F18" i="64"/>
  <c r="D18" i="64"/>
  <c r="L17" i="64"/>
  <c r="H17" i="64"/>
  <c r="S17" i="64"/>
  <c r="G17" i="64"/>
  <c r="F17" i="64"/>
  <c r="D17" i="64"/>
  <c r="L16" i="64"/>
  <c r="H16" i="64"/>
  <c r="S16" i="64"/>
  <c r="G16" i="64"/>
  <c r="F16" i="64"/>
  <c r="D16" i="64"/>
  <c r="L15" i="64"/>
  <c r="H15" i="64"/>
  <c r="S15" i="64"/>
  <c r="G15" i="64"/>
  <c r="F15" i="64"/>
  <c r="D15" i="64"/>
  <c r="L14" i="64"/>
  <c r="H14" i="64"/>
  <c r="S14" i="64"/>
  <c r="G14" i="64"/>
  <c r="F14" i="64"/>
  <c r="D14" i="64"/>
  <c r="L13" i="64"/>
  <c r="H13" i="64"/>
  <c r="S13" i="64"/>
  <c r="G13" i="64"/>
  <c r="F13" i="64"/>
  <c r="D13" i="64"/>
  <c r="L12" i="64"/>
  <c r="H12" i="64"/>
  <c r="S12" i="64"/>
  <c r="G12" i="64"/>
  <c r="F12" i="64"/>
  <c r="D12" i="64"/>
  <c r="J11" i="64"/>
  <c r="H11" i="64"/>
  <c r="S11" i="64"/>
  <c r="G11" i="64"/>
  <c r="F11" i="64"/>
  <c r="D11" i="64"/>
  <c r="J10" i="64"/>
  <c r="H10" i="64"/>
  <c r="G10" i="64"/>
  <c r="F10" i="64"/>
  <c r="D10" i="64"/>
  <c r="J9" i="64"/>
  <c r="H9" i="64"/>
  <c r="G9" i="64"/>
  <c r="F9" i="64"/>
  <c r="D9" i="64"/>
  <c r="J8" i="64"/>
  <c r="H8" i="64"/>
  <c r="G8" i="64"/>
  <c r="F8" i="64"/>
  <c r="D8" i="64"/>
  <c r="J7" i="64"/>
  <c r="H7" i="64"/>
  <c r="G7" i="64"/>
  <c r="F7" i="64"/>
  <c r="D7" i="64"/>
  <c r="D23" i="55"/>
  <c r="F23" i="55"/>
  <c r="E18" i="55"/>
  <c r="F15" i="10"/>
  <c r="B29" i="60"/>
  <c r="C29" i="60"/>
  <c r="C140" i="60"/>
  <c r="D29" i="60"/>
  <c r="E29" i="60"/>
  <c r="B40" i="60"/>
  <c r="C40" i="60"/>
  <c r="D40" i="60"/>
  <c r="E40" i="60"/>
  <c r="B46" i="60"/>
  <c r="C46" i="60"/>
  <c r="D46" i="60"/>
  <c r="E46" i="60"/>
  <c r="B61" i="60"/>
  <c r="B140" i="60"/>
  <c r="C61" i="60"/>
  <c r="D61" i="60"/>
  <c r="E61" i="60"/>
  <c r="B76" i="60"/>
  <c r="C76" i="60"/>
  <c r="D76" i="60"/>
  <c r="E76" i="60"/>
  <c r="B97" i="60"/>
  <c r="C97" i="60"/>
  <c r="D97" i="60"/>
  <c r="E97" i="60"/>
  <c r="B113" i="60"/>
  <c r="C113" i="60"/>
  <c r="D113" i="60"/>
  <c r="E113" i="60"/>
  <c r="B125" i="60"/>
  <c r="C125" i="60"/>
  <c r="D125" i="60"/>
  <c r="E125" i="60"/>
  <c r="B134" i="60"/>
  <c r="C134" i="60"/>
  <c r="D134" i="60"/>
  <c r="E134" i="60"/>
  <c r="B139" i="60"/>
  <c r="C139" i="60"/>
  <c r="D139" i="60"/>
  <c r="E139" i="60"/>
  <c r="D2" i="61"/>
  <c r="D3" i="61"/>
  <c r="G3" i="61"/>
  <c r="H3" i="61"/>
  <c r="P3" i="61"/>
  <c r="Q3" i="61"/>
  <c r="T3" i="61"/>
  <c r="D4" i="61"/>
  <c r="G4" i="61"/>
  <c r="H4" i="61"/>
  <c r="P4" i="61"/>
  <c r="Q4" i="61"/>
  <c r="T4" i="61"/>
  <c r="D5" i="61"/>
  <c r="G5" i="61"/>
  <c r="H5" i="61"/>
  <c r="P5" i="61"/>
  <c r="Q5" i="61"/>
  <c r="T5" i="61"/>
  <c r="D6" i="61"/>
  <c r="G6" i="61"/>
  <c r="H6" i="61"/>
  <c r="P6" i="61"/>
  <c r="Q6" i="61"/>
  <c r="T6" i="61"/>
  <c r="D7" i="61"/>
  <c r="G7" i="61"/>
  <c r="H7" i="61"/>
  <c r="P7" i="61"/>
  <c r="Q7" i="61"/>
  <c r="T7" i="61"/>
  <c r="D8" i="61"/>
  <c r="G8" i="61"/>
  <c r="H8" i="61"/>
  <c r="P8" i="61"/>
  <c r="Q8" i="61"/>
  <c r="T8" i="61"/>
  <c r="X8" i="61"/>
  <c r="D9" i="61"/>
  <c r="G9" i="61"/>
  <c r="H9" i="61"/>
  <c r="P9" i="61"/>
  <c r="Q9" i="61"/>
  <c r="T9" i="61"/>
  <c r="D10" i="61"/>
  <c r="G10" i="61"/>
  <c r="H10" i="61"/>
  <c r="P10" i="61"/>
  <c r="Q10" i="61"/>
  <c r="Q20" i="61"/>
  <c r="T10" i="61"/>
  <c r="D11" i="61"/>
  <c r="G11" i="61"/>
  <c r="H11" i="61"/>
  <c r="P11" i="61"/>
  <c r="Q11" i="61"/>
  <c r="T11" i="61"/>
  <c r="D12" i="61"/>
  <c r="G12" i="61"/>
  <c r="H12" i="61"/>
  <c r="P12" i="61"/>
  <c r="Q12" i="61"/>
  <c r="T12" i="61"/>
  <c r="D13" i="61"/>
  <c r="G13" i="61"/>
  <c r="H13" i="61"/>
  <c r="P13" i="61"/>
  <c r="Q13" i="61"/>
  <c r="T13" i="61"/>
  <c r="D14" i="61"/>
  <c r="G14" i="61"/>
  <c r="H14" i="61"/>
  <c r="P14" i="61"/>
  <c r="Q14" i="61"/>
  <c r="T14" i="61"/>
  <c r="D15" i="61"/>
  <c r="G15" i="61"/>
  <c r="H15" i="61"/>
  <c r="P15" i="61"/>
  <c r="Q15" i="61"/>
  <c r="T15" i="61"/>
  <c r="D16" i="61"/>
  <c r="G16" i="61"/>
  <c r="H16" i="61"/>
  <c r="P16" i="61"/>
  <c r="Q16" i="61"/>
  <c r="T16" i="61"/>
  <c r="D17" i="61"/>
  <c r="G17" i="61"/>
  <c r="H17" i="61"/>
  <c r="P17" i="61"/>
  <c r="Q17" i="61"/>
  <c r="T17" i="61"/>
  <c r="D18" i="61"/>
  <c r="G18" i="61"/>
  <c r="H18" i="61"/>
  <c r="P18" i="61"/>
  <c r="Q18" i="61"/>
  <c r="T18" i="61"/>
  <c r="D19" i="61"/>
  <c r="G19" i="61"/>
  <c r="H19" i="61"/>
  <c r="P19" i="61"/>
  <c r="Q19" i="61"/>
  <c r="T19" i="61"/>
  <c r="D20" i="61"/>
  <c r="N20" i="61"/>
  <c r="N22" i="61"/>
  <c r="N23" i="61"/>
  <c r="O20" i="61"/>
  <c r="O22" i="61"/>
  <c r="R20" i="61"/>
  <c r="T20" i="61"/>
  <c r="T21" i="61"/>
  <c r="S20" i="61"/>
  <c r="U20" i="61"/>
  <c r="U21" i="61"/>
  <c r="V20" i="61"/>
  <c r="V21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00" i="61"/>
  <c r="D101" i="61"/>
  <c r="D102" i="61"/>
  <c r="D103" i="61"/>
  <c r="C15" i="10"/>
  <c r="A36" i="10"/>
  <c r="D15" i="10"/>
  <c r="L14" i="33"/>
  <c r="L18" i="33"/>
  <c r="F18" i="33"/>
  <c r="H18" i="33"/>
  <c r="I18" i="33"/>
  <c r="J18" i="33"/>
  <c r="K18" i="33"/>
  <c r="E15" i="10"/>
  <c r="A35" i="10"/>
  <c r="E140" i="60"/>
  <c r="P20" i="61"/>
  <c r="P21" i="61"/>
  <c r="H25" i="64"/>
  <c r="S25" i="64"/>
  <c r="F25" i="64"/>
  <c r="Y25" i="64"/>
  <c r="D140" i="60"/>
  <c r="G15" i="55"/>
  <c r="G16" i="55"/>
  <c r="C12" i="55"/>
  <c r="E15" i="55"/>
  <c r="G19" i="55"/>
  <c r="G8" i="55"/>
  <c r="G20" i="55"/>
  <c r="G12" i="55"/>
  <c r="G18" i="55"/>
  <c r="C11" i="55"/>
  <c r="C7" i="55"/>
  <c r="E17" i="55"/>
  <c r="C18" i="55"/>
  <c r="G22" i="55"/>
  <c r="G9" i="55"/>
  <c r="E13" i="55"/>
  <c r="E6" i="55"/>
  <c r="E10" i="55"/>
  <c r="G21" i="55"/>
  <c r="E12" i="55"/>
  <c r="G17" i="55"/>
  <c r="C16" i="55"/>
  <c r="E8" i="55"/>
  <c r="G14" i="55"/>
  <c r="C17" i="55"/>
  <c r="C21" i="55"/>
  <c r="C6" i="55"/>
  <c r="C10" i="55"/>
  <c r="E16" i="55"/>
  <c r="E14" i="55"/>
  <c r="C13" i="55"/>
  <c r="E9" i="55"/>
  <c r="G11" i="55"/>
  <c r="C15" i="55"/>
  <c r="E23" i="55"/>
  <c r="C8" i="55"/>
  <c r="C22" i="55"/>
  <c r="G7" i="55"/>
  <c r="E19" i="55"/>
  <c r="E21" i="55"/>
  <c r="E11" i="55"/>
  <c r="C14" i="55"/>
  <c r="E22" i="55"/>
  <c r="E7" i="55"/>
  <c r="G13" i="55"/>
  <c r="C20" i="55"/>
  <c r="C9" i="55"/>
  <c r="C19" i="55"/>
  <c r="C23" i="55"/>
  <c r="G10" i="55"/>
  <c r="G6" i="55"/>
  <c r="E20" i="55"/>
  <c r="G15" i="10"/>
  <c r="A37" i="10"/>
  <c r="S17" i="37"/>
  <c r="G23" i="55"/>
  <c r="A41" i="55"/>
</calcChain>
</file>

<file path=xl/sharedStrings.xml><?xml version="1.0" encoding="utf-8"?>
<sst xmlns="http://schemas.openxmlformats.org/spreadsheetml/2006/main" count="3878" uniqueCount="1320">
  <si>
    <t>ตำบล</t>
  </si>
  <si>
    <t>หมู่บ้าน</t>
  </si>
  <si>
    <t>เมือง</t>
  </si>
  <si>
    <t>บ้านบึง</t>
  </si>
  <si>
    <t>หนองใหญ่</t>
  </si>
  <si>
    <t>บางละมุง</t>
  </si>
  <si>
    <t>พานทอง</t>
  </si>
  <si>
    <t>พนัสนิคม</t>
  </si>
  <si>
    <t>ศรีราชา</t>
  </si>
  <si>
    <t>สัตหีบ</t>
  </si>
  <si>
    <t>เกาะสีชัง</t>
  </si>
  <si>
    <t>บ่อทอง</t>
  </si>
  <si>
    <t>จำนวน</t>
  </si>
  <si>
    <t>ชาย</t>
  </si>
  <si>
    <t>หญิง</t>
  </si>
  <si>
    <t>รวม</t>
  </si>
  <si>
    <t xml:space="preserve">  เกิดมีชีพ</t>
  </si>
  <si>
    <t xml:space="preserve">  ตาย</t>
  </si>
  <si>
    <t>ประชากรเพิ่ม</t>
  </si>
  <si>
    <t xml:space="preserve"> ทารกตาย</t>
  </si>
  <si>
    <t xml:space="preserve">  มารดาตาย</t>
  </si>
  <si>
    <t>ประชากร</t>
  </si>
  <si>
    <t xml:space="preserve"> อัตรา</t>
  </si>
  <si>
    <t>อัตรา</t>
  </si>
  <si>
    <t>ลำดับ</t>
  </si>
  <si>
    <t>สาเหตุการป่วย</t>
  </si>
  <si>
    <t>อำเภอ</t>
  </si>
  <si>
    <t>เกาะจันทร์</t>
  </si>
  <si>
    <t>พื้นที่</t>
  </si>
  <si>
    <t>อำเภอบ้านบึง</t>
  </si>
  <si>
    <t>อำเภอหนองใหญ่</t>
  </si>
  <si>
    <t>อำเภอบางละมุง</t>
  </si>
  <si>
    <t>อำเภอพานทอง</t>
  </si>
  <si>
    <t>อำเภอพนัสนิคม</t>
  </si>
  <si>
    <t>อำเภอศรีราชา</t>
  </si>
  <si>
    <t>อำเภอเกาะสีชัง</t>
  </si>
  <si>
    <t>อำเภอสัตหีบ</t>
  </si>
  <si>
    <t>อำเภอบ่อทอง</t>
  </si>
  <si>
    <t>ชุมชน</t>
  </si>
  <si>
    <t>อบต.</t>
  </si>
  <si>
    <t>เมืองชลบุรี</t>
  </si>
  <si>
    <t>เวชกรรม</t>
  </si>
  <si>
    <t>ทันตกรรม</t>
  </si>
  <si>
    <t>แผนไทย</t>
  </si>
  <si>
    <t xml:space="preserve">ที่มา : รง.504 กลุ่มพัฒนายุทธศาสตร์สาธารณสุข  </t>
  </si>
  <si>
    <t>โรคเบาหวาน</t>
  </si>
  <si>
    <t>เทศบาลเมือง</t>
  </si>
  <si>
    <t>เทศบาลตำบล</t>
  </si>
  <si>
    <t>0-4</t>
  </si>
  <si>
    <t xml:space="preserve"> 5-9</t>
  </si>
  <si>
    <t xml:space="preserve"> 10-14 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</si>
  <si>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</si>
  <si>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</si>
  <si>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</si>
  <si>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</si>
  <si>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</si>
  <si>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</si>
  <si>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</si>
  <si>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</si>
  <si>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</si>
  <si>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</si>
  <si>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</si>
  <si>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</si>
  <si>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>กลุ่มอายุ</t>
  </si>
  <si>
    <t>(ปี)</t>
  </si>
  <si>
    <t>ร้อยละ</t>
  </si>
  <si>
    <t>จำนวนเนื้อที่</t>
  </si>
  <si>
    <t>(ตร.กม.)</t>
  </si>
  <si>
    <t xml:space="preserve">ที่มา : </t>
  </si>
  <si>
    <t xml:space="preserve">                      - อัตรามารดาตาย ต่อการเกิดมีชีพแสนคน / อัตราทารกตาย ต่อการเกิดมีชีพพันคน</t>
  </si>
  <si>
    <t>สาเหตุการตาย</t>
  </si>
  <si>
    <t>ภูมิคุ้มกันบกพร่อง</t>
  </si>
  <si>
    <t>ไตวาย,ไตอักเสบ</t>
  </si>
  <si>
    <t>อุบัติเหตุจราจร</t>
  </si>
  <si>
    <t>โรคมะเร็งทุกชนิด</t>
  </si>
  <si>
    <t>11 อำเภอ</t>
  </si>
  <si>
    <t>ประชากรจังหวัดชลบุรี</t>
  </si>
  <si>
    <t>อำเภอเมืองชลบุรี</t>
  </si>
  <si>
    <t>อำเภอเกาะจันทร์</t>
  </si>
  <si>
    <t>มะเร็งปอด</t>
  </si>
  <si>
    <t>มะเร็งตับ</t>
  </si>
  <si>
    <t>มะเร็งลำไส้</t>
  </si>
  <si>
    <t>มะเร็งกระเพาะอาหาร</t>
  </si>
  <si>
    <t>มะเร็งเม็ดเลือดขาว</t>
  </si>
  <si>
    <t>ความผิดปกติเกี่ยวกับต่อมไร้ท่อ โภชนาการและเมตะบอลิซึมอื่นๆ</t>
  </si>
  <si>
    <t>โรคความดันโลหิตสูง</t>
  </si>
  <si>
    <t>โรคติดเชื้ออื่นๆของลำไส้</t>
  </si>
  <si>
    <t>โรคติดเชื้อและปรสิตอื่นๆ</t>
  </si>
  <si>
    <t>ประชากร
กลางปี</t>
  </si>
  <si>
    <t>มะเร็งหลอดอาหาร</t>
  </si>
  <si>
    <t>มะเร็งไม่ระบุ</t>
  </si>
  <si>
    <t>โรคอื่นๆของระบบหายใจ</t>
  </si>
  <si>
    <t>โรคหัวใจขาดเลือด</t>
  </si>
  <si>
    <t>ระบบหายใจส่วนบนติดเชื้อเฉียบพลัน และโรคอื่นๆของระบบหายใจส่วนบน</t>
  </si>
  <si>
    <t>กล้ามเนื้อหัวใจขาดเลือด</t>
  </si>
  <si>
    <t>ที่มา :  รายงานการตายทะเบียนราษฎร์</t>
  </si>
  <si>
    <t>โรคเลือดและอวัยวะสร้างเลือดและ
ความผิดปกติบางชนิดที่เกี่ยวกับ
ระบบภูมิคุ้มกัน</t>
  </si>
  <si>
    <t>โรค</t>
  </si>
  <si>
    <t>โรคติดต่อทางเพศสัมพันธ์</t>
  </si>
  <si>
    <t>สุกใส</t>
  </si>
  <si>
    <t>อาหารเป็นพิษ</t>
  </si>
  <si>
    <t>ตาแดง</t>
  </si>
  <si>
    <t>ไข้เลือดออก</t>
  </si>
  <si>
    <t>ปอดบวม</t>
  </si>
  <si>
    <t>ไข้หวัดใหญ่</t>
  </si>
  <si>
    <t>อุจจาระร่วง</t>
  </si>
  <si>
    <t>75-79</t>
  </si>
  <si>
    <t xml:space="preserve"> 80+</t>
  </si>
  <si>
    <t xml:space="preserve"> (เมืองพัทยา)</t>
  </si>
  <si>
    <t>หลอดเลือดสมอง</t>
  </si>
  <si>
    <t>สหคลินิก</t>
  </si>
  <si>
    <t>(เขตพิเศษ),
เทศบาลนคร</t>
  </si>
  <si>
    <t>(แห่ง)</t>
  </si>
  <si>
    <t>ชาย
(คน)</t>
  </si>
  <si>
    <t>หญิง
(คน)</t>
  </si>
  <si>
    <t>รวม
(คน)</t>
  </si>
  <si>
    <t>จำนวนบ้าน
(หลังคาฯ)</t>
  </si>
  <si>
    <t>ความหนาแน่น
คน ต่อ ตร.กม.</t>
  </si>
  <si>
    <t>จำนวน (คน)</t>
  </si>
  <si>
    <t>ขายยา  (แห่ง)</t>
  </si>
  <si>
    <t>ผลิต (แห่ง)</t>
  </si>
  <si>
    <t>รวม
(แห่ง)</t>
  </si>
  <si>
    <t>จ.ชลบุรี</t>
  </si>
  <si>
    <t>ประเทศ</t>
  </si>
  <si>
    <t>เกิด(ประเทศ)</t>
  </si>
  <si>
    <t>ตาย(ประเทศ)</t>
  </si>
  <si>
    <t>ตาย(จ.ชลบุรี)</t>
  </si>
  <si>
    <t>เกิด(จ.ชลบุรี)</t>
  </si>
  <si>
    <t>ปี 2555</t>
  </si>
  <si>
    <t>จังหวัด/อำเภอ/ตำบล</t>
  </si>
  <si>
    <t>จำนวนบ้าน</t>
  </si>
  <si>
    <t>จังหวัดชลบุรี</t>
  </si>
  <si>
    <t>ตำบลหนองรี</t>
  </si>
  <si>
    <t>ตำบลนาป่า</t>
  </si>
  <si>
    <t>ตำบลหนองข้างคอก</t>
  </si>
  <si>
    <t>ตำบลดอนหัวฬ่อ</t>
  </si>
  <si>
    <t>ตำบลหนองไม้แดง</t>
  </si>
  <si>
    <t>ตำบลคลองตำหรุ</t>
  </si>
  <si>
    <t>ตำบลเหมือง</t>
  </si>
  <si>
    <t>ตำบลห้วยกะปิ</t>
  </si>
  <si>
    <t>ตำบลเสม็ด</t>
  </si>
  <si>
    <t>ตำบลสำนักบก</t>
  </si>
  <si>
    <t>ตำบลบ้านบึง</t>
  </si>
  <si>
    <t>ตำบลคลองกิ่ว</t>
  </si>
  <si>
    <t>ตำบลมาบไผ่</t>
  </si>
  <si>
    <t>ตำบลหนองซ้ำซาก</t>
  </si>
  <si>
    <t>ตำบลหนองบอนแดง</t>
  </si>
  <si>
    <t>ตำบลหนองชาก</t>
  </si>
  <si>
    <t>ตำบลหนองอิรุณ</t>
  </si>
  <si>
    <t>ตำบลหนองไผ่แก้ว</t>
  </si>
  <si>
    <t>ตำบลคลองพลู</t>
  </si>
  <si>
    <t>ตำบลหนองเสือช้าง</t>
  </si>
  <si>
    <t>ตำบลห้างสูง</t>
  </si>
  <si>
    <t>ตำบลเขาซก</t>
  </si>
  <si>
    <t>ตำบลหนองปลาไหล</t>
  </si>
  <si>
    <t>ตำบลเขาไม้แก้ว</t>
  </si>
  <si>
    <t>ตำบลพานทอง</t>
  </si>
  <si>
    <t>ตำบลมาบโป่ง</t>
  </si>
  <si>
    <t>ตำบลหนองกะขะ</t>
  </si>
  <si>
    <t>ตำบลหนองหงษ์</t>
  </si>
  <si>
    <t>ตำบลโคกขี้หนอน</t>
  </si>
  <si>
    <t>ตำบลบ้านเก่า</t>
  </si>
  <si>
    <t>ตำบลหน้าประดู่</t>
  </si>
  <si>
    <t>ตำบลบางนาง</t>
  </si>
  <si>
    <t>ตำบลเกาะลอย</t>
  </si>
  <si>
    <t>ตำบลบางหัก</t>
  </si>
  <si>
    <t>ตำบลหน้าพระธาตุ</t>
  </si>
  <si>
    <t>ตำบลวัดหลวง</t>
  </si>
  <si>
    <t>ตำบลบ้านเซิด</t>
  </si>
  <si>
    <t>ตำบลนาเริก</t>
  </si>
  <si>
    <t>ตำบลสระสี่เหลี่ยม</t>
  </si>
  <si>
    <t>ตำบลวัดโบสถ์</t>
  </si>
  <si>
    <t>ตำบลกุฎโง้ง</t>
  </si>
  <si>
    <t>ตำบลหัวถนน</t>
  </si>
  <si>
    <t>ตำบลท่าข้าม</t>
  </si>
  <si>
    <t>ตำบลหนองปรือ</t>
  </si>
  <si>
    <t>ตำบลหนองขยาด</t>
  </si>
  <si>
    <t>ตำบลทุ่งขวาง</t>
  </si>
  <si>
    <t>ตำบลหนองเหียง</t>
  </si>
  <si>
    <t>ตำบลนาวังหิน</t>
  </si>
  <si>
    <t>ตำบลบ้านช้าง</t>
  </si>
  <si>
    <t>ตำบลโคกเพลาะ</t>
  </si>
  <si>
    <t>ตำบลไร่หลักทอง</t>
  </si>
  <si>
    <t>ตำบลนามะตูม</t>
  </si>
  <si>
    <t>ตำบลหนองขาม</t>
  </si>
  <si>
    <t>ตำบลเขาคันทรง</t>
  </si>
  <si>
    <t>ตำบลบางพระ</t>
  </si>
  <si>
    <t>ตำบลบ่อวิน</t>
  </si>
  <si>
    <t>ตำบลสัตหีบ</t>
  </si>
  <si>
    <t>ตำบลนาจอมเทียน</t>
  </si>
  <si>
    <t>ตำบลพลูตาหลวง</t>
  </si>
  <si>
    <t>ตำบลบางเสร่</t>
  </si>
  <si>
    <t>ตำบลแสมสาร</t>
  </si>
  <si>
    <t>ตำบลบ่อทอง</t>
  </si>
  <si>
    <t>ตำบลวัดสุวรรณ</t>
  </si>
  <si>
    <t>ตำบลบ่อกวางทอง</t>
  </si>
  <si>
    <t>ตำบลเกษตรสุวรรณ</t>
  </si>
  <si>
    <t>ตำบลพลวงทอง</t>
  </si>
  <si>
    <t>ตำบลเกาะจันทร์</t>
  </si>
  <si>
    <t>ตำบลท่าบุญมี</t>
  </si>
  <si>
    <t>เทศบาลตำบลเขตรอุดมศักดิ์</t>
  </si>
  <si>
    <t>เทศบาลตำบลหมอนนาง</t>
  </si>
  <si>
    <t>เทศบาลตำบลตะเคียนเตี้ย</t>
  </si>
  <si>
    <t>ตำบลตะเคียนเตี้ย</t>
  </si>
  <si>
    <t>เทศบาลตำบลธาตุทอง</t>
  </si>
  <si>
    <t>เทศบาลตำบลโป่ง</t>
  </si>
  <si>
    <t>เทศบาลเมืองหนองปรือ</t>
  </si>
  <si>
    <t>เทศบาลตำบลท่าบุญมี</t>
  </si>
  <si>
    <t>เทศบาลตำบลเกาะจันทร์</t>
  </si>
  <si>
    <t>เทศบาลตำบลบางเสร่</t>
  </si>
  <si>
    <t>เทศบาลตำบลนาจอมเทียน</t>
  </si>
  <si>
    <t>ตำบลสุรศักดิ์</t>
  </si>
  <si>
    <t>ตำบลบึง</t>
  </si>
  <si>
    <t>ตำบลหนองตำลึง</t>
  </si>
  <si>
    <t>ตำบลห้วยใหญ่</t>
  </si>
  <si>
    <t>ตำบลบางละมุง</t>
  </si>
  <si>
    <t>ตำบลบ้านปึก</t>
  </si>
  <si>
    <t>ตำบลอ่างศิลา</t>
  </si>
  <si>
    <t>ตำบลบ้านสวน</t>
  </si>
  <si>
    <t>ตำบลทุ่งสุขลา</t>
  </si>
  <si>
    <t>ตำบลแสนสุข</t>
  </si>
  <si>
    <t>ตำบลนาเกลือ</t>
  </si>
  <si>
    <t>ตำบลศรีราชา</t>
  </si>
  <si>
    <t>ตำบลบางปลาสร้อย</t>
  </si>
  <si>
    <t>ตำบลมะขามหย่ง</t>
  </si>
  <si>
    <t>ตำบลบ้านโขด</t>
  </si>
  <si>
    <t>อายุ</t>
  </si>
  <si>
    <t>น้อยกว่า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</si>
  <si>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</si>
  <si>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</si>
  <si>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</si>
  <si>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</si>
  <si>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</si>
  <si>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</si>
  <si>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</si>
  <si>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</si>
  <si>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</si>
  <si>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</si>
  <si>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</si>
  <si>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</si>
  <si>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</si>
  <si>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</si>
  <si>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</si>
  <si>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</si>
  <si>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</si>
  <si>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</si>
  <si>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</si>
  <si>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</si>
  <si>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</si>
  <si>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</si>
  <si>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</si>
  <si>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</si>
  <si>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</si>
  <si>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</si>
  <si>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</si>
  <si>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</si>
  <si>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</si>
  <si>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</si>
  <si>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</si>
  <si>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</si>
  <si>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</si>
  <si>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</si>
  <si>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</si>
  <si>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</si>
  <si>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</si>
  <si>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</si>
  <si>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</si>
  <si>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</si>
  <si>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</si>
  <si>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</si>
  <si>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</si>
  <si>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</si>
  <si>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</si>
  <si>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</si>
  <si>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</si>
  <si>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</si>
  <si>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</si>
  <si>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</si>
  <si>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</si>
  <si>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</si>
  <si>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</si>
  <si>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</si>
  <si>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</si>
  <si>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</si>
  <si>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</si>
  <si>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</si>
  <si>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</si>
  <si>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</si>
  <si>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</si>
  <si>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</si>
  <si>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</si>
  <si>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</si>
  <si>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</si>
  <si>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</si>
  <si>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</si>
  <si>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</si>
  <si>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</si>
  <si>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</si>
  <si>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</si>
  <si>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</si>
  <si>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</si>
  <si>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</si>
  <si>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</si>
  <si>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</si>
  <si>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</si>
  <si>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</si>
  <si>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</si>
  <si>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</si>
  <si>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</si>
  <si>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</si>
  <si>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</si>
  <si>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</si>
  <si>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</si>
  <si>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</si>
  <si>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</si>
  <si>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</si>
  <si>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</si>
  <si>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</si>
  <si>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</si>
  <si>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</si>
  <si>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</si>
  <si>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</si>
  <si>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</si>
  <si>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</si>
  <si>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</si>
  <si>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</si>
  <si>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</si>
  <si>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</si>
  <si>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100 ปี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</si>
  <si>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</si>
  <si>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</si>
  <si>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</si>
  <si>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</si>
  <si>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</si>
  <si>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</si>
  <si>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</si>
  <si>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</si>
  <si>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</si>
  <si>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</si>
  <si>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</si>
  <si>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</si>
  <si>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</si>
  <si>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</si>
  <si>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80+</t>
  </si>
  <si>
    <t>.</t>
  </si>
  <si>
    <t>เทศบาลตำบลบางพระ</t>
  </si>
  <si>
    <t>เทศบาลตำบลพานทอง</t>
  </si>
  <si>
    <t>เทศบาลตำบลห้วยใหญ่</t>
  </si>
  <si>
    <t>เทศบาลตำบลหนองใหญ่</t>
  </si>
  <si>
    <t>เทศบาลตำบลหัวกุญแจ</t>
  </si>
  <si>
    <t>เทศบาลตำบลหนองไผ่แก้ว</t>
  </si>
  <si>
    <t>เทศบาลตำบลบางทราย</t>
  </si>
  <si>
    <t>เทศบาลตำบลคลองตำหรุ</t>
  </si>
  <si>
    <t>ตำบลพนัสนิคม</t>
  </si>
  <si>
    <t>เเกาะสีชัง</t>
  </si>
  <si>
    <t xml:space="preserve">สถานพยาบาลประเภทที่ไม่รับผู้ป่วยไว้ค้างคืน </t>
  </si>
  <si>
    <t>เวชกรรมเฉพาะทาง</t>
  </si>
  <si>
    <t>ทันตกรรมเฉพาะทาง</t>
  </si>
  <si>
    <t>ผดุงครรภ์</t>
  </si>
  <si>
    <t>กายภาพบำบัด</t>
  </si>
  <si>
    <t>เทคนิคการแพทย์</t>
  </si>
  <si>
    <t>แผนไทยประยุกต์</t>
  </si>
  <si>
    <t xml:space="preserve">บางละมุง พานทอง พนัสนิคม ศรีราชา เกาะสีชัง สัตหีบ บ่อทอง และอำเภอเกาะจันทร์ การปกครองส่วนท้องถิ่น ประกอบด้วย องค์การบริหารส่วนจังหวัด ๑ แห่ง </t>
  </si>
  <si>
    <t>(1) , 2</t>
  </si>
  <si>
    <t>ปี งบประมาณ</t>
  </si>
  <si>
    <t>A</t>
  </si>
  <si>
    <t>A/Px1,000</t>
  </si>
  <si>
    <t>B</t>
  </si>
  <si>
    <t>B/Px1,000</t>
  </si>
  <si>
    <t>C=A-B</t>
  </si>
  <si>
    <t>C/P x 100</t>
  </si>
  <si>
    <t>D</t>
  </si>
  <si>
    <t>D/Ax1,000</t>
  </si>
  <si>
    <t>E</t>
  </si>
  <si>
    <t>E/Ax1,000</t>
  </si>
  <si>
    <t>ใช้สำหรับคำนวณเท่านั้น</t>
  </si>
  <si>
    <t>ปี 2556</t>
  </si>
  <si>
    <t>ปี 2557</t>
  </si>
  <si>
    <t>ที่มา : รง.505 กลุ่มพัฒนายุทธศาสตร์สาธารณสุข</t>
  </si>
  <si>
    <t>ความดันโลหิตสูง</t>
  </si>
  <si>
    <t>ตับแข็ง</t>
  </si>
  <si>
    <t>วัณโรคปอด</t>
  </si>
  <si>
    <t>เบาหวาน</t>
  </si>
  <si>
    <t>ปี พ.ศ.</t>
  </si>
  <si>
    <t>จำนวนประชากร</t>
  </si>
  <si>
    <t>จำนวนประชากร(หญิง)</t>
  </si>
  <si>
    <t>มะเร็งเต้านม**</t>
  </si>
  <si>
    <t>มะเร็งปากมดลูก**</t>
  </si>
  <si>
    <t>หมายเหตุ :  **ใช้ประชากรกลางปีเพศหญิงซึ่งเป็นประชากรกลุ่มเสี่ยง ในการคิดอัตราตาย ด้วยโรคมะเร็งเต้านม และมะเร็งปากมดลูก</t>
  </si>
  <si>
    <t xml:space="preserve">        (อัตราต่อประชากร 1,000 คน)</t>
  </si>
  <si>
    <t>ความดันโลหิตสูงที่ไม่มีสาเหตุนำ</t>
  </si>
  <si>
    <t>คออักเสบเฉียบพลันและต่อมทอนซิลอักเสบเฉียบพลัน</t>
  </si>
  <si>
    <t>เนื้อเยื่อผิดปกติ</t>
  </si>
  <si>
    <t>ความผิดปกติอื่น ๆ ของฟันและโครงสร้าง</t>
  </si>
  <si>
    <t>โรคอื่น ๆ ของผิวหนังและเนื้อเยื่อใต้ผิวหนัง</t>
  </si>
  <si>
    <t>ภูมิคุ้มกันบกพร่องเนื่องจากไวรัส (HIV)</t>
  </si>
  <si>
    <t>โรคอื่น ๆ ของหลอดอาหาร กระเพาะและดูโอเดนัม</t>
  </si>
  <si>
    <t>ปี 2558</t>
  </si>
  <si>
    <t>มือเท้าปาก</t>
  </si>
  <si>
    <t xml:space="preserve">ที่มา : ทะเบียนราษฎร์ ณ </t>
  </si>
  <si>
    <t xml:space="preserve">จังหวัดชลบุรีมีพื้นที่ ๔,๓๖๓ ตารางกิโลเมตร แบ่งเขตการปกครองออกเป็น ๑๑ อำเภอ ๙๒ ตำบล 656 หมู่บ้าน ประกอบด้วยอำเภอเมืองชลบุรี บ้านบึง หนองใหญ่ </t>
  </si>
  <si>
    <t>- ผู้ที่มีสัญชาติไทย และมีชื่ออยู่ในทะเบียนบ้าน</t>
  </si>
  <si>
    <t>คน</t>
  </si>
  <si>
    <t>-ผู้ที่ไม่ได้สัญชาติไทย และมีชื่ออยู่ในทะเบียนบ้าน</t>
  </si>
  <si>
    <t>-ผู้ที่มีชื่ออยู่ในทะเบียนบ้านกลาง (ทะเบียนซึ่งผู้อำนวยการทะเบียนกลางกำหนดให้จัดทำขึ้นสำหรับ ลงรายการบุคคลที่ไม่อาจมีชื่อในทะเบียนบ้าน)</t>
  </si>
  <si>
    <t>-ผู้ที่อยู่ระหว่างการย้าย (ผู้ที่ย้ายออกแต่ยังไม่ได้ย้ายเข้า)</t>
  </si>
  <si>
    <t>ปี 2559</t>
  </si>
  <si>
    <t>ประชากรเพิ่ม = (เกิดมีชีพ - ตาย) x 100 /ประชากรกลางปี</t>
  </si>
  <si>
    <t>ระบบรายงานตามโครงสร้างมาตรฐาน 43 แฟ้ม(HDC on Cloud จังหวัดชลบุรี) | cbi.hdc.moph.go.th/hdc</t>
  </si>
  <si>
    <t>ตับอักเสบรุนแรง</t>
  </si>
  <si>
    <t xml:space="preserve">ตารางที่  10  สาเหตุการตายด้วยโรคมะเร็ง 10 อันดับแรก  จังหวัดชลบุรี  (อัตราป่วย:แสนคน) </t>
  </si>
  <si>
    <t>ประกอบโรคศิลป์</t>
  </si>
  <si>
    <t xml:space="preserve">ตารางที่ 11  จำนวนสถานพยาบาลเอกชน จังหวัดชลบุรี  </t>
  </si>
  <si>
    <t>อาการแสดงและสิ่งผิดปกติ
ที่พบได้จากการตรวจทางคลินิกและห้องปฏิบัติการ</t>
  </si>
  <si>
    <r>
      <rPr>
        <sz val="14"/>
        <rFont val="TH SarabunIT๙"/>
        <family val="2"/>
      </rPr>
      <t xml:space="preserve">  </t>
    </r>
    <r>
      <rPr>
        <u/>
        <sz val="14"/>
        <rFont val="TH SarabunIT๙"/>
        <family val="2"/>
      </rPr>
      <t>หมายเหตุ</t>
    </r>
    <r>
      <rPr>
        <sz val="14"/>
        <rFont val="TH SarabunIT๙"/>
        <family val="2"/>
      </rPr>
      <t xml:space="preserve">         - อัตราเกิดและอัตราตาย ต่อ ประชากรพันคน  / อัตราเพิ่ม ต่อ ประชากรร้อยคน</t>
    </r>
  </si>
  <si>
    <t>มะเร็งต่อมน้ำเหลือง</t>
  </si>
  <si>
    <t>ICD-10</t>
  </si>
  <si>
    <t>C340-C349,C780,D022</t>
  </si>
  <si>
    <t>C22,D015</t>
  </si>
  <si>
    <t>มะเร็งเต้านม</t>
  </si>
  <si>
    <t>C500-C509,D050-D051,D057-D059(D05)</t>
  </si>
  <si>
    <t>มะเร็งปากมดลูก</t>
  </si>
  <si>
    <t>C530-C531,C538-C539,D060-D061,D067-D069(D06),C541,C549,C55,C56</t>
  </si>
  <si>
    <t>C180-C189,C19-C20,C785,D010-D012,C179,C260</t>
  </si>
  <si>
    <t>C910-C919(C91),D72,C920,C950,C959</t>
  </si>
  <si>
    <t>C150-C155,C158-C159,D001</t>
  </si>
  <si>
    <t>C16,D002</t>
  </si>
  <si>
    <t>C81,C96,C969,C859</t>
  </si>
  <si>
    <t>D099,C80</t>
  </si>
  <si>
    <t>คำนวนเท่านั้นไม่ได้ใช้</t>
  </si>
  <si>
    <t>C00-99</t>
  </si>
  <si>
    <t>I60-69</t>
  </si>
  <si>
    <t>I20-25 (ตรงๆ I25.5,I25.6)</t>
  </si>
  <si>
    <t>N00-01,03,05,N17-19</t>
  </si>
  <si>
    <t>E10-14</t>
  </si>
  <si>
    <t>B20-24</t>
  </si>
  <si>
    <t>I10-15</t>
  </si>
  <si>
    <t>A15-19</t>
  </si>
  <si>
    <t>K70,K70.3,K74</t>
  </si>
  <si>
    <t>V01-99</t>
  </si>
  <si>
    <t>ห้ามลบ</t>
  </si>
  <si>
    <t>ข้อมูลสถานะสุขภาพ</t>
  </si>
  <si>
    <t>ตารางที่  2  แสดงการแบ่งเขตการปกครอง จำนวนหมู่บ้าน/ชุมชน   จำแนกรายอำเภอ   จังหวัดชลบุรี</t>
  </si>
  <si>
    <t>ปี 2560</t>
  </si>
  <si>
    <t>URL : http://stat.dopa.go.th/stat/statnew/upstat_age_disp.php</t>
  </si>
  <si>
    <t xml:space="preserve">URL: http://stat.dopa.go.th/stat/statnew/upstat_age_disp.php </t>
  </si>
  <si>
    <t xml:space="preserve">การบาดเจ็บระบุเฉพาะอื่น ๆ </t>
  </si>
  <si>
    <t>การติดเชื้อของทางเดินหายใจส่วนบนแบบเฉียบพลัน</t>
  </si>
  <si>
    <r>
      <t xml:space="preserve">            </t>
    </r>
    <r>
      <rPr>
        <b/>
        <sz val="16"/>
        <rFont val="TH SarabunIT๙"/>
        <family val="2"/>
      </rPr>
      <t>10 อันดับแรก  จังหวัดชลบุรี</t>
    </r>
  </si>
  <si>
    <t>ห้ามลบ ไว้เป็น Descrition</t>
  </si>
  <si>
    <t xml:space="preserve">   จากข้อมูลข้างต้น พบว่า จำนวนผู้ป่วยที่มารับบริการประเภทผู้ป่วยนอกมีแนวโน้มเพิ่มสูงขึ้น และมีสาเหตุการป่วยอันดับแรก ได้แก่ </t>
  </si>
  <si>
    <t xml:space="preserve">โรคที่ต้องเฝ้าระวังทางระบาดวิทยา จังหวัดชลบุรี  10 อันดับแรก ที่มีอัตราป่วยมากที่สุดได้แก่ โรคอุจจาระร่วง </t>
  </si>
  <si>
    <t xml:space="preserve">  ที่มา  :  สูติบัตร , มรณบัตร และข้อมูลมารดาตายจากกลุ่มงานส่งเสริมสุขภาพ สำนักงานสาธารณสุขจังหวัดชลบุรี</t>
  </si>
  <si>
    <t xml:space="preserve">       (อัตราต่อประชากร 100,000 คน)</t>
  </si>
  <si>
    <t>ปี 2561</t>
  </si>
  <si>
    <t>ที่มาจาก HDC :  https://cbi.hdc.moph.go.th/hdc/reports/report.php?source=pformated/format1.php&amp;cat_id=491672679818600345dc1833920051b2&amp;id=0acbbb84a5c774c129dfc849a742d766</t>
  </si>
  <si>
    <t xml:space="preserve">อัตราทารกตายลดลง และอัตรามารดาตายลดลง </t>
  </si>
  <si>
    <t>จังหวัด</t>
  </si>
  <si>
    <t>รหัสหน่วยงาน</t>
  </si>
  <si>
    <t>ชื่อหน่วยงาน</t>
  </si>
  <si>
    <t>ประเภท Service Plan</t>
  </si>
  <si>
    <t>ชลบุรี</t>
  </si>
  <si>
    <t>10662</t>
  </si>
  <si>
    <t>รพ.ชลบุรี</t>
  </si>
  <si>
    <t>10819</t>
  </si>
  <si>
    <t>รพ.บางละมุง</t>
  </si>
  <si>
    <t>S</t>
  </si>
  <si>
    <t>10822</t>
  </si>
  <si>
    <t>รพ.พนัสนิคม</t>
  </si>
  <si>
    <t>M2</t>
  </si>
  <si>
    <t>10823</t>
  </si>
  <si>
    <t>รพ.แหลมฉบัง</t>
  </si>
  <si>
    <t>10817</t>
  </si>
  <si>
    <t>รพ.บ้านบึง</t>
  </si>
  <si>
    <t>10821</t>
  </si>
  <si>
    <t>รพ.พานทอง</t>
  </si>
  <si>
    <t>F1</t>
  </si>
  <si>
    <t>10825</t>
  </si>
  <si>
    <t>รพ.สัตหีบ กม ๑๐</t>
  </si>
  <si>
    <t>10824</t>
  </si>
  <si>
    <t>รพ.เกาะสีชัง</t>
  </si>
  <si>
    <t>F2</t>
  </si>
  <si>
    <t>10826</t>
  </si>
  <si>
    <t>รพ.บ่อทอง</t>
  </si>
  <si>
    <t>10820</t>
  </si>
  <si>
    <t>รพ.วัดญาณสังวราราม</t>
  </si>
  <si>
    <t>10818</t>
  </si>
  <si>
    <t>รพ.หนองใหญ่</t>
  </si>
  <si>
    <t>28006</t>
  </si>
  <si>
    <t>รพ.เกาะจันทร์</t>
  </si>
  <si>
    <t>F3</t>
  </si>
  <si>
    <t>ที่มา : ข้อมูลจากกลุ่มงานพัฒนาคุณภาพและรูปแบบบริการ สำนักงานสาธารณสุขจังหวัดชลบุรี</t>
  </si>
  <si>
    <t xml:space="preserve">URL. http://stat.bora.dopa.go.th/stat/y_stat60.html  </t>
  </si>
  <si>
    <r>
      <t xml:space="preserve"> </t>
    </r>
    <r>
      <rPr>
        <b/>
        <sz val="16"/>
        <rFont val="TH SarabunIT๙"/>
        <family val="2"/>
      </rPr>
      <t>ตารางที่ 8 แสดงจำนวนและอัตราป่วยต่อประชากรแสนคนด้วยโรคที่ต้องเฝ้าระวังทางระบาดวิทยา  ปี 2555 - 2562</t>
    </r>
  </si>
  <si>
    <t>ปี 2562</t>
  </si>
  <si>
    <t>ที่มา : รง.506 กลุ่มงานควบคุมโรค สสจ.ชลบุรี ณ 31 ธันวาคม 2562</t>
  </si>
  <si>
    <t>ระบบสถิติทางทะเบียน กรมการปกครอง  ข้อมูลประชากรจาก  ทะเบียนราษฎร์ ณ 31 ธันวาคม 2562</t>
  </si>
  <si>
    <t xml:space="preserve">      จากข้อมูลข้างต้น จำนวนผู้ป่วยและอัตราป่วยด้วยโรคที่ต้องเฝ้าระวังทางระบาดวิทยา ๑๐ อันดับแรก ของจังหวัดชลบุรี ปี 2555-2562 พบว่า </t>
  </si>
  <si>
    <t xml:space="preserve">โรคที่มีแนวโน้มสูงขึ้น ได้แก่ ไข้หวัดใหญ่,ไข้เลือดออก,อาหารเป็นพิษ,โรคติดต่อทางเพศสัมพันธ์ โรคที่พบมากและมีการระบาดในบางปีได้แก่ โรคไข้หวัดใหญ่, ไข้เลือดออก </t>
  </si>
  <si>
    <t>โรคมือเท้าปาก ตามลำดับ</t>
  </si>
  <si>
    <t>อบจ.ชลบุรี</t>
  </si>
  <si>
    <t>เมืองพัทยา</t>
  </si>
  <si>
    <t>เทศบาลเมืองชลบุรี</t>
  </si>
  <si>
    <t>เทศบาลเมืองบ้านสวน</t>
  </si>
  <si>
    <t>เทศบาลเมืองแสนสุข</t>
  </si>
  <si>
    <t>เทศบาลเมืองอ่างศิลา</t>
  </si>
  <si>
    <t>เทศบาลตำบลดอนหัวฬ่อ</t>
  </si>
  <si>
    <t>เทศบาลตำบลเสม็ด</t>
  </si>
  <si>
    <t>เทศบาลตำบลห้วยกะปิ</t>
  </si>
  <si>
    <t>12. </t>
  </si>
  <si>
    <t>เทศบาลตำบลหนองไม้แดง</t>
  </si>
  <si>
    <t>13. </t>
  </si>
  <si>
    <t>เทศบาลตำบลนาป่า</t>
  </si>
  <si>
    <t>อบต.คลองตำหรุ</t>
  </si>
  <si>
    <t>15. </t>
  </si>
  <si>
    <t>อบต.หนองข้างคอก</t>
  </si>
  <si>
    <t>อบต. สำนักบก</t>
  </si>
  <si>
    <t>อบต. หนองรี</t>
  </si>
  <si>
    <t>เทศบาลตำบลเหมือง</t>
  </si>
  <si>
    <t>เทศบาลเมืองศรีราชา</t>
  </si>
  <si>
    <t>เทศบาลนครแหลมฉบัง </t>
  </si>
  <si>
    <t>21. </t>
  </si>
  <si>
    <t>เทศบาลนครเจ้าพระยาสุรศักดิ์</t>
  </si>
  <si>
    <t>22. </t>
  </si>
  <si>
    <t>23. </t>
  </si>
  <si>
    <t>อบต.บางพระ</t>
  </si>
  <si>
    <t>24. </t>
  </si>
  <si>
    <t>อบต.เขาคันทรง</t>
  </si>
  <si>
    <t>25. </t>
  </si>
  <si>
    <t>อบต.หนองขาม</t>
  </si>
  <si>
    <t>อบต.บ่อวิน</t>
  </si>
  <si>
    <t>เทศบาลตำบลบางละมุง</t>
  </si>
  <si>
    <t>30. </t>
  </si>
  <si>
    <t>เทศบาลตำบลตะเคียน</t>
  </si>
  <si>
    <t>31. </t>
  </si>
  <si>
    <t>32. </t>
  </si>
  <si>
    <t>เทศบาลตำบลหนองปลาไหล</t>
  </si>
  <si>
    <t>อบต.เขาไม้แก้ว</t>
  </si>
  <si>
    <t>เทศบาลเมืองบ้านบึง</t>
  </si>
  <si>
    <t>เทศบาลตำบลบ้านบึง</t>
  </si>
  <si>
    <t>เทศบาลตำบลหนองชาก</t>
  </si>
  <si>
    <t>เทศบาลตำบลหนองซ้ำซาก</t>
  </si>
  <si>
    <t>อบต.หนองบอนแดง</t>
  </si>
  <si>
    <t>อบต.หนองไผ่แก้ว</t>
  </si>
  <si>
    <t>อบต.หนองอิรุณ</t>
  </si>
  <si>
    <t>อบต.มาบไผ่</t>
  </si>
  <si>
    <t>อบต.คลองกิ่ว</t>
  </si>
  <si>
    <t>เทศบาลตำบลหนองตำลึง</t>
  </si>
  <si>
    <t>อบต.บ้านเก่า</t>
  </si>
  <si>
    <t>48. </t>
  </si>
  <si>
    <t>อบต.พานทอง</t>
  </si>
  <si>
    <t>49. </t>
  </si>
  <si>
    <t>อบต.หน้าประดู่</t>
  </si>
  <si>
    <t>50. </t>
  </si>
  <si>
    <t>อบต.บางนาง</t>
  </si>
  <si>
    <t>อบต.เกาะลอย</t>
  </si>
  <si>
    <t>อบต.โคกขี้หนอน</t>
  </si>
  <si>
    <t>อบต.มาบโป่ง</t>
  </si>
  <si>
    <t>54. </t>
  </si>
  <si>
    <t>อบต.หนองหงษ์</t>
  </si>
  <si>
    <t>เทศบาลตำบลบ่อทอง</t>
  </si>
  <si>
    <t>56. </t>
  </si>
  <si>
    <t>57. </t>
  </si>
  <si>
    <t>อบต.บ่อทอง</t>
  </si>
  <si>
    <t>58. </t>
  </si>
  <si>
    <t>อบต.บ่อกวางทอง</t>
  </si>
  <si>
    <t>59. </t>
  </si>
  <si>
    <t>อบต.พลวงทอง</t>
  </si>
  <si>
    <t>60. </t>
  </si>
  <si>
    <t>อบต.เกษตรสุวรรณ</t>
  </si>
  <si>
    <t>61. </t>
  </si>
  <si>
    <t>อบต.วัดสุวรรณ</t>
  </si>
  <si>
    <t>อบต.เขาชก</t>
  </si>
  <si>
    <t>อบต.หนองเสือช้าง</t>
  </si>
  <si>
    <t>อบต.คลองพลู</t>
  </si>
  <si>
    <t>อบต.ห้างสูง</t>
  </si>
  <si>
    <t>เทศบาลตำบลเกาะสีชัง</t>
  </si>
  <si>
    <t>69. </t>
  </si>
  <si>
    <t>70. </t>
  </si>
  <si>
    <t>เทศบาลเมืองปรกฟ้า</t>
  </si>
  <si>
    <t>71. </t>
  </si>
  <si>
    <t>อบต.ท่าบุญมี</t>
  </si>
  <si>
    <t>เทศบาลเมืองสัตหีบ</t>
  </si>
  <si>
    <t>73. </t>
  </si>
  <si>
    <t>74. </t>
  </si>
  <si>
    <t>75. </t>
  </si>
  <si>
    <t>เทศบาลตำบลเขตอุดมศักดิ์</t>
  </si>
  <si>
    <t>76. </t>
  </si>
  <si>
    <t>เทศบาลตำบลเกล็ดแก้ว</t>
  </si>
  <si>
    <t>77. </t>
  </si>
  <si>
    <t>เทศบาลตำบลเขาชีจรรย์</t>
  </si>
  <si>
    <t>78. </t>
  </si>
  <si>
    <t>อบต.พลูตาหลวง</t>
  </si>
  <si>
    <t>79. </t>
  </si>
  <si>
    <t>อบต.แสมสาร</t>
  </si>
  <si>
    <t>80. </t>
  </si>
  <si>
    <t>เทศบาลเมืองพนัสนิคม</t>
  </si>
  <si>
    <t>81. </t>
  </si>
  <si>
    <t>82. </t>
  </si>
  <si>
    <t>เทศบาลตำบลหัวถนน</t>
  </si>
  <si>
    <t>83. </t>
  </si>
  <si>
    <t>เทศบาลตำบลกุฎโง้ง</t>
  </si>
  <si>
    <t>84. </t>
  </si>
  <si>
    <t>อบต.หนองขยาด</t>
  </si>
  <si>
    <t>85. </t>
  </si>
  <si>
    <t>อบต.บ้านเซิด</t>
  </si>
  <si>
    <t>86. </t>
  </si>
  <si>
    <t>อบต.สระสี่เหลี่ยม</t>
  </si>
  <si>
    <t>87. </t>
  </si>
  <si>
    <t>อบต.โคกเพลาะ</t>
  </si>
  <si>
    <t>88. </t>
  </si>
  <si>
    <t>อบต.ท่าข้าม</t>
  </si>
  <si>
    <t>89. </t>
  </si>
  <si>
    <t>อบต.นาวังหิน</t>
  </si>
  <si>
    <t>อบต.ทุ่งขวาง</t>
  </si>
  <si>
    <t>อบต.หน้าพระธาตุ</t>
  </si>
  <si>
    <t>อบต.นามะตูม</t>
  </si>
  <si>
    <t>อบต.นาเริก</t>
  </si>
  <si>
    <t>อบต. ไร่หลักทอง</t>
  </si>
  <si>
    <t>อบต.หนองเหียง</t>
  </si>
  <si>
    <t>อบต.วัดหลวง</t>
  </si>
  <si>
    <t>อบต.บ้านช้าง</t>
  </si>
  <si>
    <t>อบต.วัดโบสถ์</t>
  </si>
  <si>
    <t>อบต.หนองปรือ</t>
  </si>
  <si>
    <t>แหล่งที่มาของข้อมูล : Web Site สำนักงานส่งเสริมการปกครองท้องถิ่นจังหวัดชลบุรี</t>
  </si>
  <si>
    <t>URL : http://chonburilocal.go.th/public/history/data/index/menu/22</t>
  </si>
  <si>
    <t>ผู้Downloadข้อมูล : นายธนาเศรษฐ์ วัฒนพงศ์สถิต นักวิชาการสาธารณสุขปฏิบัติการ กลุ่มงานพัฒนายุทธศาสตร์สาธารณสุข สำนักงานสาธารณสุขจังหวัดชลบุรี</t>
  </si>
  <si>
    <t>เขตปกครองพิเศษ</t>
  </si>
  <si>
    <t>เทศบาลนคร</t>
  </si>
  <si>
    <t>ประเภท</t>
  </si>
  <si>
    <t>ป้ายชื่อแถว</t>
  </si>
  <si>
    <t>(ว่าง)</t>
  </si>
  <si>
    <t>ผลรวมทั้งหมด</t>
  </si>
  <si>
    <t>นับจำนวน ของ ประเภท</t>
  </si>
  <si>
    <t>ป้ายชื่อคอลัมน์</t>
  </si>
  <si>
    <t>http://chonburilocal.go.th/public/history/data/index/menu/22</t>
  </si>
  <si>
    <t>เขตปกครองพิเศษ ๑ แห่ง เทศบาลนคร ๒ แห่ง เทศบาลเมือง ๑๐ แห่ง เทศบาลตำบล 35 แห่ง และองค์การบริหารส่วนตำบล 50 แห่ง</t>
  </si>
  <si>
    <t>เหมือนยกฐานะเป็น เทศบาลตำบลพานทอง แต่ใน Web Site ยังไม่เปลี่ยน</t>
  </si>
  <si>
    <t>ประชากรกลางปี = (ประชากรปีที่ผ่านมา + ประชากรปีปัจจุบัน) ณ ช่วงเวลาเดียวกัน /2</t>
  </si>
  <si>
    <t xml:space="preserve">     จังหวัดชลบุรีมีแนวโน้มของประชากรลดลง อัตราเกิดมีชีพเพิ่มขึ้น อัตราตายลดลง อัตราการเพิ่มของประชากรลดลง</t>
  </si>
  <si>
    <t>https://cbi.hdc.moph.go.th/hdc/reports/report.php?source=pformated/format2.php&amp;cat_id=491672679818600345dc1833920051b2&amp;id=65fdb98bca9c344737fcb1fd4b64e9e5</t>
  </si>
  <si>
    <t>ระบบรายงานตามโครงสร้างมาตรฐาน 43 แฟ้ม(HDC on Cloud จังหวัดชลบุรี) | cbi.hdc.moph.go.th/hdc | ประมวลผลโดยQueryข้อมูลจากฐานข้อมูล by Itchonburi</t>
  </si>
  <si>
    <t xml:space="preserve">       จากข้อมูลข้างต้น พบว่า จำนวนผู้ป่วยที่มารับบริการประเภทผู้ป่วยในมีแนวโน้มลดลง และมีสาเหตุการป่วยอันดับแรก ได้แก่ </t>
  </si>
  <si>
    <t>ความผิดปกติเกี่ยวกับต่อมไร้ท่อ โภชนาการและเมตะบอลิซึมอื่นๆ ซึ่งเป็นสาเหตุการป่วยลำดับต้นในทุกปี สาเหตุการป่วยของผู้ป่วยในที่พบบ่อย</t>
  </si>
  <si>
    <t xml:space="preserve"> ๕ อันดับ ดังนี้ ๑) ความผิดปกติเกี่ยวกับต่อมไร้ท่อ โภชนาการและเมตะบอลิซึม ๒) โรคความดันโลหิตสูง  ๓)โรคเลือดและอวัยวะสร้างเลือดและ
ความผิดปกติ</t>
  </si>
  <si>
    <t>บางชนิดที่เกี่ยวกับระบบภูมิคุ้มกัน ๔) โรคเบาหวาน  ๕) อาการแสดงและสิ่งผิดปกติที่พบได้จากการตรวจทางคลินิกและห้องปฏิบัติการ</t>
  </si>
  <si>
    <t>ระบบฐานข้อมูลการเกิด-ตาย โดยกองยุทธศาสตร์และแผนงาน กระทรวงสาธารณสุข ข้อมูลที่ได้รับความอนุเคราะห์จาก สำนักบริหารการทะเบียน กรมการปกครอง กระทรวงมหาดไทย</t>
  </si>
  <si>
    <t>ชื่อสถานพยาบาล</t>
  </si>
  <si>
    <t>จำนวนเตียง</t>
  </si>
  <si>
    <t>ขนาด รพ.</t>
  </si>
  <si>
    <t>เลขที่ใบประกอบกิจฯ</t>
  </si>
  <si>
    <t>ชื่อ ผอ.</t>
  </si>
  <si>
    <t>เอกชล โรงพยาบาลทั่วไปขนาดใหญ่</t>
  </si>
  <si>
    <t>นพ.สานิตย์ ชากฤษณ์</t>
  </si>
  <si>
    <t>เอกชล 2 โรงพยาบาลทั่วไปขนาดใหญ่</t>
  </si>
  <si>
    <t>นพ.พิชัย ศิริพรพาณิชย์</t>
  </si>
  <si>
    <t>วิภาราม อมตะนครโรงพยาบาลทั่วไปขนาดใหญ่</t>
  </si>
  <si>
    <t>นพ.ธนู ลอบันดิส</t>
  </si>
  <si>
    <t>นพ.ภราดร กุลเกลี้ยง</t>
  </si>
  <si>
    <t>นพ.นภดล นพคุณ</t>
  </si>
  <si>
    <t>โรงพยาบาลสมิติเวชศรีราชาโรงพยาบาลทั่วไปขนาดใหญ่</t>
  </si>
  <si>
    <t>นพ.อัษฏา ตียพันธ์</t>
  </si>
  <si>
    <t>โรงพยาบาลพญาไทศรีราชาโรงพยาบาลทั่วไปขนาดใหญ่</t>
  </si>
  <si>
    <t>นพ.ธนาคม แมนธนานนท์</t>
  </si>
  <si>
    <t>วิภารามแหลมฉบังโรงพยาบาลทั่วไปขนาดใหญ่</t>
  </si>
  <si>
    <t>นพ.ชูพันธ์ ชาญสมร</t>
  </si>
  <si>
    <t>ปิยะเวชช์ บ่อวินโรงพยาบาลทั่วไปขนาดกลาง</t>
  </si>
  <si>
    <t>นพ.ปิยะ เชี่ยงประสิทธิ์</t>
  </si>
  <si>
    <t>อมตะเวชกรรมโรงพยาบาลทั่วไปขนาดเล็ก</t>
  </si>
  <si>
    <t>นพ.พรพระดล ทองเนียม</t>
  </si>
  <si>
    <t>โรงพยาบาลทั่วไปขนาดเล็กบีเอ็มซี พลัส</t>
  </si>
  <si>
    <t>นพ.ณัฐ ตันสุภสวัสดิกุล</t>
  </si>
  <si>
    <t>นพ.ปิยาภรณ์ ทิพยะรัตน์</t>
  </si>
  <si>
    <t>โรงพยาบาลกรุงเทพพัทยาโรงพยาบาลทั่วไปขนาดใหญ่</t>
  </si>
  <si>
    <t>นพ.สีหราช โลหชิตรานนท์</t>
  </si>
  <si>
    <t>โรงพยาบาลพัทยาอินเตอร์เนชั่นแนลฮอสพิทอลโรงพยาบาลทั่วไปขนาดกลาง</t>
  </si>
  <si>
    <t>นพ.สัญญา วีระไวทยะ</t>
  </si>
  <si>
    <t>พัทยาเมโมเรียลโรงพยาบาลทั่วไปขนาดกลาง</t>
  </si>
  <si>
    <t>นพ.สมเกียรติ ธนไพศาลพิพัฒน์</t>
  </si>
  <si>
    <t>โรงพยาบาลเฉพาะทางมะเร็ง วิภารามอมตะนครขนาดเล็ก</t>
  </si>
  <si>
    <t>นพ.ประมุข พรหมรัตนพงศ์</t>
  </si>
  <si>
    <t>นพ.เพ็ญสุภา รวีเลิศ</t>
  </si>
  <si>
    <t>แหล่งที่มา : กลุ่มงานคุ้มครองผู้บริโภคและเภสัชสาธารณสุข สำนักงานสาธารณสุขจังหวัดชลบุรี</t>
  </si>
  <si>
    <t>ภาคเรียนที่ 1</t>
  </si>
  <si>
    <t>ภาคเรียนที่ 2</t>
  </si>
  <si>
    <t>เตรียมอนุบาล</t>
  </si>
  <si>
    <t>อนุบาล 1</t>
  </si>
  <si>
    <t>อนุบาล 2</t>
  </si>
  <si>
    <t>อนุบาล 3</t>
  </si>
  <si>
    <t>ประถม1</t>
  </si>
  <si>
    <t>ประถม2</t>
  </si>
  <si>
    <t>ประถม3</t>
  </si>
  <si>
    <t>ประถม4</t>
  </si>
  <si>
    <t>ประถม5</t>
  </si>
  <si>
    <t>ประถม6</t>
  </si>
  <si>
    <t>มัธยม1</t>
  </si>
  <si>
    <t>มัธยม2</t>
  </si>
  <si>
    <t>มัธยม3</t>
  </si>
  <si>
    <t>ชื่อโรงเรียน</t>
  </si>
  <si>
    <t>สังกัด</t>
  </si>
  <si>
    <t>ประเภทสถานศึกษา</t>
  </si>
  <si>
    <t>1020080001 : อนุบาลชลบุรี</t>
  </si>
  <si>
    <t>สำนักงานคณะกรรมการการศึกษาขั้นพื้นฐาน</t>
  </si>
  <si>
    <t>โรงเรียน ประเภทสามัญศึกษา</t>
  </si>
  <si>
    <t>1020080310 : ชลกันยานุกูล</t>
  </si>
  <si>
    <t>1120100011 : อนุบาลบูรณิจฉ์</t>
  </si>
  <si>
    <t>สำนักงานคณะกรรมการส่งเสริมการศึกษาเอกชน</t>
  </si>
  <si>
    <t>โรงเรียนเอกชนสามัญทั่วไป</t>
  </si>
  <si>
    <t>1120100023 : ปรีชานุศาสน์</t>
  </si>
  <si>
    <t>1120100025 : อนุบาลรินทอง</t>
  </si>
  <si>
    <t>1120100034 : ศุทธรัตน์</t>
  </si>
  <si>
    <t>1120100123 : วุฒิวิทยา</t>
  </si>
  <si>
    <t>1120100016 : กล่อมปฐมวัย</t>
  </si>
  <si>
    <t>1120100018 : กาญจนะวิทยา</t>
  </si>
  <si>
    <t>1120100035 : กุลศิริศาสน์</t>
  </si>
  <si>
    <t>1120100122 : ธรรมวาที</t>
  </si>
  <si>
    <t>1120100187 : สุขฤทัย ชลบุรี</t>
  </si>
  <si>
    <t>1020080002 : อนุบาลวัดอุทยานนที</t>
  </si>
  <si>
    <t>1120100028 : อนุบาลสว่างวิทย์</t>
  </si>
  <si>
    <t>1020080009 : วอนนภาศัพท์</t>
  </si>
  <si>
    <t>1020080010 : วัดบางเป้ง</t>
  </si>
  <si>
    <t>1020080011 : บ้านแหลมแท่น</t>
  </si>
  <si>
    <t>1020080012 : อนุบาลวัดกลางดอนเมืองชลบุรี</t>
  </si>
  <si>
    <t>1020080311 : แสนสุข</t>
  </si>
  <si>
    <t>1020080315 : โสตศึกษาจังหวัดชลบุรี</t>
  </si>
  <si>
    <t>โรงเรียน ประเภทการศึกษาพิเศษ</t>
  </si>
  <si>
    <t>1120100008 : สามมุกคริสเตียนวิทยา</t>
  </si>
  <si>
    <t>1120100031 : แสนสุขศึกษา</t>
  </si>
  <si>
    <t>1420011101 : โรงเรียนสาธิต "พิบูลบำเพ็ญ" มหาวิทยาลัยบูรพา</t>
  </si>
  <si>
    <t>สำนักงานคณะกรรมการการอุดมศึกษา</t>
  </si>
  <si>
    <t>1020080032 : อนุบาลวัดอรัญญิกาวาส</t>
  </si>
  <si>
    <t>1020080033 : บ้านสวนอุดมวิทยา</t>
  </si>
  <si>
    <t>1020080036 : บ้านหนองตะโก</t>
  </si>
  <si>
    <t>1020080037 : วัดธรรมนิมิตต์</t>
  </si>
  <si>
    <t>1020080309 : ชลราษฎรอำรุง</t>
  </si>
  <si>
    <t>1020080312 : บ้านสวน(จั่นอนุสรณ์)</t>
  </si>
  <si>
    <t>1120100004 : เพชรพิทยาคม</t>
  </si>
  <si>
    <t>1120100013 : ร่มไม้</t>
  </si>
  <si>
    <t>1120100017 : เมืองชลพิทยา</t>
  </si>
  <si>
    <t>1120100019 : ธารทิพย์วิทยา</t>
  </si>
  <si>
    <t>1120100026 : ศุทธรัตน์วัฒนาลัย</t>
  </si>
  <si>
    <t>1120100029 : เมรี่อิมมาคุเลตคอนแวนต์</t>
  </si>
  <si>
    <t>1120100030 : เกษมวิทย์</t>
  </si>
  <si>
    <t>1020080035 : ชุมชนวัดหนองรี</t>
  </si>
  <si>
    <t>1020080039 : บ้านช่องมะเฟือง</t>
  </si>
  <si>
    <t>1020080041 : บ้านหัวโกรก</t>
  </si>
  <si>
    <t>1020080314 : หนองรีมงคลสุขสวัสดิ์</t>
  </si>
  <si>
    <t>1120100006 : เจริญสุขวิทยา</t>
  </si>
  <si>
    <t>1120100174 : สารสาสน์วิเทศชลบุรี</t>
  </si>
  <si>
    <t>1020080016 : นาป่ามโนรถ</t>
  </si>
  <si>
    <t>1020080017 : วัดราษฎร์สโมสร</t>
  </si>
  <si>
    <t>1020080019 : วัดนาเขื่อน</t>
  </si>
  <si>
    <t>1020080034 : วัดผาสุการาม(สุวรรณวิทยาคาร)</t>
  </si>
  <si>
    <t>1020080038 : บ้านวังตะโก</t>
  </si>
  <si>
    <t>1020080021 : วัดดอนดำรงธรรม</t>
  </si>
  <si>
    <t>1120100180 : อนุบาลอาเซียนวิเทศศาสตร์</t>
  </si>
  <si>
    <t>1020080005 : วัดศรีพโลทัย</t>
  </si>
  <si>
    <t>1020080006 : บ้านห้วยสาลิกา</t>
  </si>
  <si>
    <t>1020080007 : อนุบาลวัดอู่ตะเภา</t>
  </si>
  <si>
    <t>1120100003 : พงศ์สิริวิทยา</t>
  </si>
  <si>
    <t>1020080003 : อนุบาลพุทธยาคม(วัดเขาบางทราย)</t>
  </si>
  <si>
    <t>1020080004 : อนุบาลวัดช่องลม</t>
  </si>
  <si>
    <t>1120100002 : สุตา</t>
  </si>
  <si>
    <t>1120100166 : กองทัพบกอุปถัมภ์ อนุบาล ค่ายนวมินทราชินี</t>
  </si>
  <si>
    <t>1020080008 : วัดบุญญราศรี</t>
  </si>
  <si>
    <t>1120100014 : สิรศาสตร์ศึกษา (อมตะ)</t>
  </si>
  <si>
    <t>1020080013 : บ้านไร่ใหหลำ</t>
  </si>
  <si>
    <t>1020080014 : วัดราษฎร์ศรัทธา</t>
  </si>
  <si>
    <t>1020080015 : วัดตาลล้อม</t>
  </si>
  <si>
    <t>1120100021 : นารานุบาล</t>
  </si>
  <si>
    <t>1120100183 : สารสาสน์วิเทศบูรพา</t>
  </si>
  <si>
    <t>1020080024 : วัดใหม่เกตุงาม(วิบูลย์ราษฏร์วิทยา)</t>
  </si>
  <si>
    <t>1020080028 : บ้านห้วยกะปิ</t>
  </si>
  <si>
    <t>1020080030 : บ้านชากพุดซา</t>
  </si>
  <si>
    <t>1120100012 : ภักดีพรรณ</t>
  </si>
  <si>
    <t>1020080026 : วัดเสม็ด(วุฒิสุนทรวิทยา)</t>
  </si>
  <si>
    <t>1020080027 : วัดเตาปูน</t>
  </si>
  <si>
    <t>1120100005 : ประภัสสรวิทยา</t>
  </si>
  <si>
    <t>1120100007 : สถาพรพิทยา</t>
  </si>
  <si>
    <t>1120100124 : บูรพาวิทยา ชลบุรี</t>
  </si>
  <si>
    <t>1120100128 : อนุบาลบ้านต้นกล้า</t>
  </si>
  <si>
    <t>1020080025 : พระตำหนักมหาราช</t>
  </si>
  <si>
    <t>1020080031 : บ้านปากคลองโรงนาค</t>
  </si>
  <si>
    <t>1020080313 : อ่างศิลาพิทยาคม</t>
  </si>
  <si>
    <t>1020080022 : วัดสำนักบก</t>
  </si>
  <si>
    <t>1020080083 : อนุบาลบ้านบึง(อำนาจคณูปถัมภ์)</t>
  </si>
  <si>
    <t>1020080084 : บ้านหนองปลาไหล</t>
  </si>
  <si>
    <t>1020080085 : บ้านมาบกรูด</t>
  </si>
  <si>
    <t>1020080086 : บ้านห้วยมะไฟ</t>
  </si>
  <si>
    <t>1120100036 : บุญประทีปวิทยาคาร</t>
  </si>
  <si>
    <t>1120100040 : วัฒนดรุณวิทย์</t>
  </si>
  <si>
    <t>1120100126 : จิ้นฮั้ว</t>
  </si>
  <si>
    <t>1020080087 : วัดหนองน้ำเขียว</t>
  </si>
  <si>
    <t>1020080106 : บ้านหมื่นจิต</t>
  </si>
  <si>
    <t>1020080107 : ชุมชนบ้านหัวกุญแจ</t>
  </si>
  <si>
    <t>1020080109 : บ้านมาบลำบิด</t>
  </si>
  <si>
    <t>1020080110 : บ้านโสม</t>
  </si>
  <si>
    <t>1020080111 : บ้านมาบคล้า</t>
  </si>
  <si>
    <t>1020080318 : คลองกิ่วยิ่งวิทยา</t>
  </si>
  <si>
    <t>1120100037 : กุญแจคริสเตียนวิทยา</t>
  </si>
  <si>
    <t>1120100039 : จิรพลวิทยา</t>
  </si>
  <si>
    <t>1120100171 : อนุบาลพิมลกิจจานุวัตร</t>
  </si>
  <si>
    <t>โรงเรียนเอกชนสามัญการกุศล</t>
  </si>
  <si>
    <t>1020080076 : บ้านเขาแรต</t>
  </si>
  <si>
    <t>1020080077 : บ้านมาบไผ่</t>
  </si>
  <si>
    <t>1020080078 : บ้านห้วยยาง</t>
  </si>
  <si>
    <t>1020080079 : บ้านเกาะไม้แหลม</t>
  </si>
  <si>
    <t>1020080080 : บ้านโป่ง(อนิวัตต์ราษฎร์สามัคคี)</t>
  </si>
  <si>
    <t>1020080081 : บ้านเขาดิน</t>
  </si>
  <si>
    <t>1020080082 : บ้านหนองซ้ำซาก</t>
  </si>
  <si>
    <t>1120100165 : ต้นกล้าพัฒนา</t>
  </si>
  <si>
    <t>1020080088 : วัดหนองบอนแดง</t>
  </si>
  <si>
    <t>1020080090 : วัดหนองยาง</t>
  </si>
  <si>
    <t>1020080092 : บ้านหนองเขิน</t>
  </si>
  <si>
    <t>1020080093 : บ้านหนองชาก(ประโยชน์บุพการีอุทิศ)</t>
  </si>
  <si>
    <t>1120100125 : เฮงฮั้ว</t>
  </si>
  <si>
    <t>1020080091 : วัดอรุณรังษี</t>
  </si>
  <si>
    <t>1020080094 : วัดหนองชันจันทนาราม</t>
  </si>
  <si>
    <t>1020080095 : บ้านตาลดำ</t>
  </si>
  <si>
    <t>1020080096 : บ้านบึงกระโดน (ศิริสิงห์อุปถัมภ์)</t>
  </si>
  <si>
    <t>1020080097 : ชุมชนบ้านอ่างเวียน</t>
  </si>
  <si>
    <t>1020080099 : วัดคลองใหญ่</t>
  </si>
  <si>
    <t>1020080102 : บ้านเนินโมก</t>
  </si>
  <si>
    <t>1020080103 : บ้านป่าแดง(ไชยอุปถัมภ์)</t>
  </si>
  <si>
    <t>1020080104 : วัดเขาไผ่(เชี่ยววิทยาคุณ)</t>
  </si>
  <si>
    <t>1020080317 : บ้านบึงมนูญวิทยาคาร</t>
  </si>
  <si>
    <t>1020080098 : บ้านหนองปรือ</t>
  </si>
  <si>
    <t>1020080101 : บ้านหนองไผ่แก้ว(พูลสุขสหการอุปถัมภ์)</t>
  </si>
  <si>
    <t>1020080105 : บ้านป่ายุบ (บุ้นกีประชานุเคราะห์)</t>
  </si>
  <si>
    <t>1120100038 : สมคิดจิตต์วิทยา</t>
  </si>
  <si>
    <t>1020080249 : อนุบาลหนองใหญ่</t>
  </si>
  <si>
    <t>1020080250 : บ้านหนองผักหนาม</t>
  </si>
  <si>
    <t>1020080260 : บ้านท่าจาม</t>
  </si>
  <si>
    <t>1020080320 : หนองใหญ่ศิริวรวาทวิทยา</t>
  </si>
  <si>
    <t>1120100041 : พิทยรังสี</t>
  </si>
  <si>
    <t>1020080253 : ชุมชนบ้านคลองพลู</t>
  </si>
  <si>
    <t>1020080256 : บ้านคลองตะเคียน</t>
  </si>
  <si>
    <t>1020080259 : วัดเฉลิมลาภ</t>
  </si>
  <si>
    <t>1020080261 : บ้านห้วยมะระ</t>
  </si>
  <si>
    <t>1020080251 : บ้านห้างสูง(เกตุวัตถาประชานุเคราะห์)</t>
  </si>
  <si>
    <t>1020080252 : บ้านหนองประดู่</t>
  </si>
  <si>
    <t>1020080255 : บ้านชากนา</t>
  </si>
  <si>
    <t>1020080257 : บ้านคลองสิบแปด</t>
  </si>
  <si>
    <t>1020080043 : อนุบาลบางละมุง</t>
  </si>
  <si>
    <t>1020080044 : วัดสุกรีย์บุญญาราม</t>
  </si>
  <si>
    <t>1020080045 : บ้านบางละมุง</t>
  </si>
  <si>
    <t>1020080046 : บ้านทุ่งกราด</t>
  </si>
  <si>
    <t>1120100042 : อนุบาลทนาพรวิทยา</t>
  </si>
  <si>
    <t>1120100047 : ทนาพรวิทยา</t>
  </si>
  <si>
    <t>1120100049 : ศรีสุวิช</t>
  </si>
  <si>
    <t>1120100129 : อนุบาลสุเฌอ</t>
  </si>
  <si>
    <t>1120100136 : อนุบาลเรณู</t>
  </si>
  <si>
    <t>1020080060 : ชุมชนบ้านหนองปรือ</t>
  </si>
  <si>
    <t>1020080063 : วัดสุทธาวาส</t>
  </si>
  <si>
    <t>1020080064 : บ้านเนินพลับหวาน</t>
  </si>
  <si>
    <t>1020080065 : วัดเขาโพธิ์ทอง</t>
  </si>
  <si>
    <t>1020080066 : วัดบุญสัมพันธ์</t>
  </si>
  <si>
    <t>1020080067 : บ้านทุ่งกลม</t>
  </si>
  <si>
    <t>1120100046 : พัทธยาอรุโณทัย</t>
  </si>
  <si>
    <t>1120100050 : อักษรพัทยา</t>
  </si>
  <si>
    <t>1120100054 : บ้านรถไฟ</t>
  </si>
  <si>
    <t>1120100057 : บูรพาพัฒนศาสตร์</t>
  </si>
  <si>
    <t>1120100058 : สาธิตอุดมศึกษา</t>
  </si>
  <si>
    <t>1120100059 : สว่างบริบูรณ์วิทยา</t>
  </si>
  <si>
    <t>1120100061 : อักษรเทพประสิทธิ์</t>
  </si>
  <si>
    <t>1120100087 : อนุบาลภาษาศาสตร์</t>
  </si>
  <si>
    <t>1120100132 : ฟีนิกซ์วิทยา</t>
  </si>
  <si>
    <t>1120100163 : อนุบาลบ้านต้นรัก</t>
  </si>
  <si>
    <t>1120100185 : เด็กพิเศษคุณพ่อเรย์</t>
  </si>
  <si>
    <t>โรงเรียนเอกชนสามัญการศึกษาพิเศษ</t>
  </si>
  <si>
    <t>1120700001 : นานาชาติธาราพัฒนา</t>
  </si>
  <si>
    <t>โรงเรียนเอกชนนานาชาติ</t>
  </si>
  <si>
    <t>1020080051 : วัดหนองเกตุใหญ่</t>
  </si>
  <si>
    <t>1020080052 : วัดหนองเกตุน้อย</t>
  </si>
  <si>
    <t>1020080053 : บ้านสันติคาม</t>
  </si>
  <si>
    <t>1120100138 : เบญจศึกษา</t>
  </si>
  <si>
    <t>1020080054 : วัดสว่างอารมณ์</t>
  </si>
  <si>
    <t>1020080061 : วัดโป่ง</t>
  </si>
  <si>
    <t>1020080062 : บ้านมาบประชัน</t>
  </si>
  <si>
    <t>1120100144 : คีรีหรรษา</t>
  </si>
  <si>
    <t>1120100162 : หัสดิน</t>
  </si>
  <si>
    <t>1020080056 : บ้านห้วยไข่เน่า</t>
  </si>
  <si>
    <t>1020080057 : บ้านภูไทร</t>
  </si>
  <si>
    <t>1020080058 : ชุมชนวัดเขาไม้แก้ว</t>
  </si>
  <si>
    <t>1120700009 : นานาชาติรักบี้</t>
  </si>
  <si>
    <t>1020080068 : ห้วยใหญ่</t>
  </si>
  <si>
    <t>1020080069 : บ้านทุ่งละหาน</t>
  </si>
  <si>
    <t>1020080071 : บ้านชากนอก</t>
  </si>
  <si>
    <t>1020080072 : บ้านบึง</t>
  </si>
  <si>
    <t>1020080073 : บ้านทุ่งคา</t>
  </si>
  <si>
    <t>1020080074 : บ้านมาบฟักทอง</t>
  </si>
  <si>
    <t>1020080075 : บ้านนอก</t>
  </si>
  <si>
    <t>1020080323 : ผินแจ่มวิชาสอน</t>
  </si>
  <si>
    <t>1120100051 : อนุบาลเพ็ญศิริ</t>
  </si>
  <si>
    <t>1020080047 : บ้านโรงหีบ</t>
  </si>
  <si>
    <t>1020080048 : บ้านตะเคียนเตี้ย</t>
  </si>
  <si>
    <t>1020080049 : บ้านนาวัง</t>
  </si>
  <si>
    <t>1020080050 : วัดเวฬุวนาราม</t>
  </si>
  <si>
    <t>1020080059 : บ้านโป่งสะเก็ต</t>
  </si>
  <si>
    <t>1020080321 : บางละมุง</t>
  </si>
  <si>
    <t>1020080322 : โพธิสัมพันธ์พิทยาคาร</t>
  </si>
  <si>
    <t>1120100043 : มารีวิทย์</t>
  </si>
  <si>
    <t>1120100044 : ตันตรารักษ์</t>
  </si>
  <si>
    <t>1120100048 : จุฬเทพ</t>
  </si>
  <si>
    <t>1120100053 : อนุบาลบุญพึ่ง</t>
  </si>
  <si>
    <t>1120100120 : สอนคนตาบอดพระมหาไถ่พัทยา</t>
  </si>
  <si>
    <t>1120100121 : อนุบาลโสตพัฒนา</t>
  </si>
  <si>
    <t>1120100177 : อนุบาลวายุภักษ์</t>
  </si>
  <si>
    <t>1020080167 : อนุบาลวัดโคกท่าเจริญ</t>
  </si>
  <si>
    <t>1020080168 : วัดพานทอง</t>
  </si>
  <si>
    <t>1020080182 : วัดโคกขี้หนอน</t>
  </si>
  <si>
    <t>1020080324 : พานทองสภาชนูปถัมภ์</t>
  </si>
  <si>
    <t>1120100063 : เพลินจิตวิทยา</t>
  </si>
  <si>
    <t>1020080174 : ชุมชนวัดหนองตำลึง</t>
  </si>
  <si>
    <t>1020080175 : บ้านห้วยตากด้าย</t>
  </si>
  <si>
    <t>1020080325 : พานทอง</t>
  </si>
  <si>
    <t>1020080169 : วัดหนองแช่แว่น</t>
  </si>
  <si>
    <t>1020080170 : วัดบ้านไร่</t>
  </si>
  <si>
    <t>1020080173 : วัดบ้านงิ้ว</t>
  </si>
  <si>
    <t>1020080176 : อนุบาลพานทองวัดหนองกระทุ่ม</t>
  </si>
  <si>
    <t>1020080172 : วัดโป่งตามุข</t>
  </si>
  <si>
    <t>1020080177 : วัดหนองกะขะ</t>
  </si>
  <si>
    <t>1020080178 : วัดห้วยยาง (วงศ์วารราษฎร์รังสฤษฏ์)</t>
  </si>
  <si>
    <t>1020080179 : วัดหนองกาน้ำ</t>
  </si>
  <si>
    <t>1020080185 : วัดบ้านเก่า</t>
  </si>
  <si>
    <t>1020080186 : วัดศรีประชาราม</t>
  </si>
  <si>
    <t>1020080187 : บ้านย่านซื่อ</t>
  </si>
  <si>
    <t>1020080184 : วัดแหลมแค</t>
  </si>
  <si>
    <t>1020080188 : วัดวรพรตสังฆาวาส</t>
  </si>
  <si>
    <t>1020080189 : บ้านบางแสม</t>
  </si>
  <si>
    <t>1020080190 : วัดบางนาง</t>
  </si>
  <si>
    <t>1020080191 : บ้านเนินถาวร</t>
  </si>
  <si>
    <t>1020080180 : วัดเกาะลอย(วิเวกวิทยาคาร)</t>
  </si>
  <si>
    <t>1020080183 : บ้านบางหัก</t>
  </si>
  <si>
    <t>1120100068 : วัฒนานุศาสน์</t>
  </si>
  <si>
    <t>1120100127 : บุญญวิทยาคาร</t>
  </si>
  <si>
    <t>1020080116 : วัดบ้านกลาง</t>
  </si>
  <si>
    <t>1020080117 : วัดหน้าพระธาตุ</t>
  </si>
  <si>
    <t>1020080125 : วัดหลวงพรหมาวาส</t>
  </si>
  <si>
    <t>1020080114 : วัดเซิดสำราญ(บ้านเซิดวิทยาคาร)</t>
  </si>
  <si>
    <t>1020080115 : วัดบ้านศาลา</t>
  </si>
  <si>
    <t>1020080155 : วัดโป่งปากดง(สง่า รุธิระราษฎร์วิทยา)</t>
  </si>
  <si>
    <t>1020080156 : วัดเนินสัก</t>
  </si>
  <si>
    <t>1020080157 : วัดโคกพระศิลาราม</t>
  </si>
  <si>
    <t>1020080158 : บ้านเนิน</t>
  </si>
  <si>
    <t>1020080159 : ไทยรัฐวิทยา42</t>
  </si>
  <si>
    <t>1020080160 : ชุมชนบ้านตลาดทุ่งเหียง</t>
  </si>
  <si>
    <t>1020080161 : วัดทุ่งเหียง</t>
  </si>
  <si>
    <t>1020080162 : บ้านหนองยาง</t>
  </si>
  <si>
    <t>1020080163 : วัดชุมแสงศรีวนาราม</t>
  </si>
  <si>
    <t>1020080164 : บ้านหนองพรหม</t>
  </si>
  <si>
    <t>1020080327 : ทุ่งเหียงพิทยาคม</t>
  </si>
  <si>
    <t>1020080133 : บ้านสระสี่เหลี่ยม</t>
  </si>
  <si>
    <t>1020080134 : บ้านเขาดินวังตาสี</t>
  </si>
  <si>
    <t>1020080135 : วัดแก้วศิลาราม</t>
  </si>
  <si>
    <t>1020080122 : ชุมชนวัดโบสถ์</t>
  </si>
  <si>
    <t>1020080329 : อุทกวิทยาคม</t>
  </si>
  <si>
    <t>1020080113 : อนุบาลพนัสศึกษาลัย</t>
  </si>
  <si>
    <t>1020080326 : พนัสพิทยาคาร</t>
  </si>
  <si>
    <t>1020080129 : วัดหัวถนน(สภาจังหวัด2502)</t>
  </si>
  <si>
    <t>1020080130 : บ้านแปลงกระถิน</t>
  </si>
  <si>
    <t>1020080131 : วัดเขาคีรีรมย์(ฤทธิพรรณราษฎร์อุปถัมภ์)</t>
  </si>
  <si>
    <t>1020080132 : วัดป่าแก้ว</t>
  </si>
  <si>
    <t>1020080138 : บ้านหนองไผ่</t>
  </si>
  <si>
    <t>1020080139 : วัดทรงธรรม</t>
  </si>
  <si>
    <t>1020080140 : บ้านทรายมูล</t>
  </si>
  <si>
    <t>1020080141 : วัดหนองปรือ(สามัคคีราษฎร์บำรุง)</t>
  </si>
  <si>
    <t>1020080120 : บ้านหนองขยาด</t>
  </si>
  <si>
    <t>1020080121 : วัดหนองม่วงใหม่</t>
  </si>
  <si>
    <t>1020080119 : บ้านหนองหัวหมู(บำรุงราษฎร์อุปถัมภ์)</t>
  </si>
  <si>
    <t>1020080166 : วัดนากระรอก</t>
  </si>
  <si>
    <t>1020080136 : วัดหนองสังข์</t>
  </si>
  <si>
    <t>1020080148 : บ้านหนองข่า</t>
  </si>
  <si>
    <t>1020080149 : บ้านไร่เสธ์</t>
  </si>
  <si>
    <t>1020080150 : บ้านหนองไผ่แก้ว</t>
  </si>
  <si>
    <t>1020080151 : วัดแปลงเกต</t>
  </si>
  <si>
    <t>1020080152 : บ้านเขาอำนวยสุข</t>
  </si>
  <si>
    <t>1020080143 : วัดนาวังหิน</t>
  </si>
  <si>
    <t>1020080144 : บ้านน้ำซับ</t>
  </si>
  <si>
    <t>1020080145 : บ้านสระนา</t>
  </si>
  <si>
    <t>1020080146 : บ้านหนองสองห้อง</t>
  </si>
  <si>
    <t>1020080147 : วัดอัมพวนาราม</t>
  </si>
  <si>
    <t>1020080154 : บ้านเนินหลังเต่า</t>
  </si>
  <si>
    <t>1120100065 : อนุบาลพรประสงค์</t>
  </si>
  <si>
    <t>1020080126 : วัดโคกเพลาะ</t>
  </si>
  <si>
    <t>1020080127 : วัดเนินตามาก</t>
  </si>
  <si>
    <t>1020080124 : วัดกลางคลองหลวง</t>
  </si>
  <si>
    <t>1020080118 : วัดใหม่ท่าโพธิ์</t>
  </si>
  <si>
    <t>1020080330 : ศรีราชา</t>
  </si>
  <si>
    <t>1120100072 : บรรณพันธ์ศึกษา</t>
  </si>
  <si>
    <t>1120100074 : ดาราสมุทร</t>
  </si>
  <si>
    <t>1120100083 : ดวงมณี</t>
  </si>
  <si>
    <t>1020080200 : วัดนาพร้าว</t>
  </si>
  <si>
    <t>1020080201 : วัดรังษีสุทธาวาส</t>
  </si>
  <si>
    <t>1020080202 : วัดพิบูลสัณหธรรม</t>
  </si>
  <si>
    <t>1020080203 : วัดวังหิน</t>
  </si>
  <si>
    <t>1020080204 : วัดพระประทานพร</t>
  </si>
  <si>
    <t>1020080333 : สุรศักดิ์วิทยาคม</t>
  </si>
  <si>
    <t>1120100078 : มัธยมสัมมาชีวศิลปบางพระ</t>
  </si>
  <si>
    <t>1120100082 : อัสสัมชัญศรีราชา</t>
  </si>
  <si>
    <t>1120100084 : เซนต์ปอลคอนแวนต์</t>
  </si>
  <si>
    <t>1120100178 : อนุบาลพรพระแม่</t>
  </si>
  <si>
    <t>1120700011 : อนุบาลนานาชาติคิดส์อะเวนิว</t>
  </si>
  <si>
    <t>1020080205 : วัดแหลมฉบัง</t>
  </si>
  <si>
    <t>1020080206 : วัดใหม่เนินพยอม</t>
  </si>
  <si>
    <t>1020080207 : วัดบ้านนา</t>
  </si>
  <si>
    <t>1020080208 : บ้านชากยายจีน</t>
  </si>
  <si>
    <t>1020080209 : วัดมโนรม</t>
  </si>
  <si>
    <t>1120100069 : อนุบาลบุญญโชติ</t>
  </si>
  <si>
    <t>1120100071 : บุญจิตวิทยา</t>
  </si>
  <si>
    <t>1020080210 : บริษัทไทยกสิกรสงเคราะห์</t>
  </si>
  <si>
    <t>1020080211 : วัดจุกกะเฌอ</t>
  </si>
  <si>
    <t>1020080213 : วัดอัมพวัน</t>
  </si>
  <si>
    <t>1020080214 : วัดหนองคล้า</t>
  </si>
  <si>
    <t>1020080215 : บ้านวังค้อ</t>
  </si>
  <si>
    <t>1020080216 : บ้านหนองปรือ</t>
  </si>
  <si>
    <t>1020080217 : บ้านบึง</t>
  </si>
  <si>
    <t>1020080332 : บึงศรีราชาพิทยาคม</t>
  </si>
  <si>
    <t>1120100070 : เฉลิมชัยศึกษา</t>
  </si>
  <si>
    <t>1120100134 : อนุบาลศรีอุดมศุขพิทยา</t>
  </si>
  <si>
    <t>1020080199 : วัดหนองขาม(ไตรราษฏร์อำรุง)</t>
  </si>
  <si>
    <t>1020080221 : บ้านเขาดิน</t>
  </si>
  <si>
    <t>1020080223 : บ้านโค้งดารา</t>
  </si>
  <si>
    <t>1020080224 : บ้านเขาตะแบก</t>
  </si>
  <si>
    <t>1020080225 : บ้านเนินตอง</t>
  </si>
  <si>
    <t>1120100080 : อนุบาลนิสารัตน์</t>
  </si>
  <si>
    <t>1020080227 : บ้านหุบบอน</t>
  </si>
  <si>
    <t>1020080228 : บ้านสุรศักดิ์</t>
  </si>
  <si>
    <t>1020080229 : บ้านเขาคันทรง</t>
  </si>
  <si>
    <t>1020080230 : บ้านระเวิง</t>
  </si>
  <si>
    <t>1020080231 : บ้านพันเสด็จนอก</t>
  </si>
  <si>
    <t>1020080192 : อนุบาลบ้านบางพระ(ฉิ่งนาวิกอนุสรณ์)ศรีราชา</t>
  </si>
  <si>
    <t>1020080193 : บ้านห้วยกรุ</t>
  </si>
  <si>
    <t>1020080194 : วัดตโปทาราม</t>
  </si>
  <si>
    <t>1020080195 : บ้านห้วยกุ่ม</t>
  </si>
  <si>
    <t>1020080196 : วัดเขาฉลาก</t>
  </si>
  <si>
    <t>1020080197 : บ้านทางตรง</t>
  </si>
  <si>
    <t>1120100075 : รัตนชัยศึกษา</t>
  </si>
  <si>
    <t>1120100076 : ศรีราชาเอกชน</t>
  </si>
  <si>
    <t>1120100079 : ประเสริฐสุข</t>
  </si>
  <si>
    <t>1120100081 : บางพระวิทยา</t>
  </si>
  <si>
    <t>1020080218 : บ้านบ่อวิน</t>
  </si>
  <si>
    <t>1020080219 : บ้านเขาหิน</t>
  </si>
  <si>
    <t>1020080341 : สวนกุหลาบวิทยาลัย ชลบุรี</t>
  </si>
  <si>
    <t>1120100130 : อนุบาลผกาทิพย์</t>
  </si>
  <si>
    <t>1120100140 : ปัญญานฤมิต</t>
  </si>
  <si>
    <t>1120100161 : มารีวิทย์บ่อวิน</t>
  </si>
  <si>
    <t>1120700003 : นานาชาติภาคตะวันออก</t>
  </si>
  <si>
    <t>1020080334 : เกาะสีชัง</t>
  </si>
  <si>
    <t>1020080233 : บ้านสัตหีบ</t>
  </si>
  <si>
    <t>1020080234 : จุกเสม็ด</t>
  </si>
  <si>
    <t>1020080244 : อนุบาลบ้านเตาถ่าน</t>
  </si>
  <si>
    <t>1020080245 : วัดเขาคันธมาทน์</t>
  </si>
  <si>
    <t>1020080337 : สิงห์สมุทร</t>
  </si>
  <si>
    <t>1120100088 : มารีวิทย์สัตหีบ</t>
  </si>
  <si>
    <t>1120100090 : บำรุงศิษย์ศึกษา</t>
  </si>
  <si>
    <t>1120100094 : นาวิกโยธินบูรณะ</t>
  </si>
  <si>
    <t>1120100095 : สัตหีบ</t>
  </si>
  <si>
    <t>1120100096 : ธัมมสิริศึกษาสัตหีบ</t>
  </si>
  <si>
    <t>1120100139 : เลิศปัญญา</t>
  </si>
  <si>
    <t>1020080243 : บ้านหินวง</t>
  </si>
  <si>
    <t>1020080246 : วัดหนองจับเต่า</t>
  </si>
  <si>
    <t>1020080247 : บ้านอำเภอ</t>
  </si>
  <si>
    <t>1020080248 : วัดนาจอมเทียน</t>
  </si>
  <si>
    <t>1020080335 : สัตหีบวิทยาคม</t>
  </si>
  <si>
    <t>1120100056 : ผู้รู้ ญส.ส. 80</t>
  </si>
  <si>
    <t>1120100089 : ณัฏฐเวศม์</t>
  </si>
  <si>
    <t>1120100097 : ราษฎร์ประดิษฐ์วิทยา</t>
  </si>
  <si>
    <t>1020080236 : บ้านขลอด</t>
  </si>
  <si>
    <t>1020080237 : บ้านเขาบายศรี</t>
  </si>
  <si>
    <t>1020080238 : บ้านกม.ห้า</t>
  </si>
  <si>
    <t>1020080342 : ศึกษาพิเศษชลบุรี</t>
  </si>
  <si>
    <t>1120100092 : อนุบาลอธิฎฐาน</t>
  </si>
  <si>
    <t>1020080240 : ชุมชนบ้านบางเสร่</t>
  </si>
  <si>
    <t>1020080241 : เกล็ดแก้ว</t>
  </si>
  <si>
    <t>1020080242 : บ้านเขาชีจรรย์</t>
  </si>
  <si>
    <t>1120100091 : จุฬเทพบางเสร่</t>
  </si>
  <si>
    <t>1020080235 : ชุมชนบ้านช่องแสมสาร</t>
  </si>
  <si>
    <t>1020080280 : อนุบาลบ่อทอง</t>
  </si>
  <si>
    <t>1020080281 : บ้านทับสูง</t>
  </si>
  <si>
    <t>1020080283 : บ้านทับร้าง</t>
  </si>
  <si>
    <t>1020080284 : บ้านคลองใหญ่</t>
  </si>
  <si>
    <t>1020080290 : บ้านคลองยาง</t>
  </si>
  <si>
    <t>1120100098 : ศรีมณีวิทยา</t>
  </si>
  <si>
    <t>1020080269 : วัดสุวรรณารัญญิกาวาส</t>
  </si>
  <si>
    <t>1020080270 : บ้านทุ่งน้อย</t>
  </si>
  <si>
    <t>1020080271 : บ้านคลองโอ่ง</t>
  </si>
  <si>
    <t>1020080338 : บ่อทองวงษ์จันทร์วิทยา</t>
  </si>
  <si>
    <t>1020080264 : บ้านหนองเกตุ</t>
  </si>
  <si>
    <t>1020080265 : บ้านหนองเสม็ด</t>
  </si>
  <si>
    <t>1020080267 : บ้านบ่อกวางทอง</t>
  </si>
  <si>
    <t>1020080266 : บ้านบึงตะกู</t>
  </si>
  <si>
    <t>1020080268 : บ้านตลาดเนินหิน(สุรกิจบวรราษฎร์อุปถัมภ์)</t>
  </si>
  <si>
    <t>1020080278 : บ้านเนินดินแดง</t>
  </si>
  <si>
    <t>1020080279 : บ้านโปร่งเกตุ</t>
  </si>
  <si>
    <t>1020080272 : บ้านอ่างกระพงศ์</t>
  </si>
  <si>
    <t>1020080273 : บ้านธรรมรัตน์</t>
  </si>
  <si>
    <t>1020080274 : บ้านคลองโค</t>
  </si>
  <si>
    <t>1020080275 : บ้านขุนชำนาญ</t>
  </si>
  <si>
    <t>1020080276 : บ้านวังมะเดื่อ</t>
  </si>
  <si>
    <t>1020080289 : บ้านคลองปริง</t>
  </si>
  <si>
    <t>1020080285 : สวนป่าคลองตาเพชรบน</t>
  </si>
  <si>
    <t>1020080286 : บ้านคลองตาเพชร</t>
  </si>
  <si>
    <t>1020080288 : บ้านเขาใหญ่</t>
  </si>
  <si>
    <t>1020080291 : บ้านคลองกุ่ม</t>
  </si>
  <si>
    <t>1120100168 : อนุบาลอุดมธรรมรส</t>
  </si>
  <si>
    <t>1020080296 : อนุบาลเกาะจันทน์</t>
  </si>
  <si>
    <t>1020080297 : วัดเขาวนาพุทธาราม</t>
  </si>
  <si>
    <t>1020080298 : บ้านโค้งประดู่</t>
  </si>
  <si>
    <t>1020080299 : บ้านเจ็ดเนิน</t>
  </si>
  <si>
    <t>1020080300 : บ้านชุมนุมปรกฟ้า</t>
  </si>
  <si>
    <t>1020080301 : บ้านหนองชุมเห็ด</t>
  </si>
  <si>
    <t>1020080303 : บ้านเขาสัตตพรหม</t>
  </si>
  <si>
    <t>1020080304 : บ้านหนองยายหมาด</t>
  </si>
  <si>
    <t>1020080306 : บ้านเขาวังแก้ว</t>
  </si>
  <si>
    <t>1020080307 : บ้านแปลง(รามคำแหงอนุสรณ์ ๗)</t>
  </si>
  <si>
    <t>1020080340 : เกาะจันทร์พิทยาคาร</t>
  </si>
  <si>
    <t>1020080292 : บ้านเกาะโพธิ์(วันครู2500)</t>
  </si>
  <si>
    <t>1020080293 : บ้านสามแยก</t>
  </si>
  <si>
    <t>1020080294 : วัดท่าบุญมี</t>
  </si>
  <si>
    <t>1020080295 : บ้านห้วยหวาย</t>
  </si>
  <si>
    <t>1020080339 : เกาะโพธิ์ถ้วยงามวิทยา</t>
  </si>
  <si>
    <t>1120100086 : อนุบาลศรีมณี</t>
  </si>
  <si>
    <t>1120100099 : นันทนวิทย์</t>
  </si>
  <si>
    <t>ที่มา : HDC on Cloud จังหวัดชลบุรี</t>
  </si>
  <si>
    <t>URL : https://cbi.hdc.moph.go.th/hdc/reports/report.php?source=pformated/format2.php&amp;cat_id=dc6012062b7e25f464da5f82f756e4ce&amp;id=69c2591452ea81cf48c00752905a6fde#</t>
  </si>
  <si>
    <t xml:space="preserve">Health Statistics </t>
  </si>
  <si>
    <t>เจ้าหน้าที่ทางการแพทย์</t>
  </si>
  <si>
    <t>ประชากรต่อเจ้าหน้าที่ทางการแพทย์ 1 คน</t>
  </si>
  <si>
    <t>District</t>
  </si>
  <si>
    <t>Medical personnels</t>
  </si>
  <si>
    <t>Population per medical personnel</t>
  </si>
  <si>
    <t>แพทย์</t>
  </si>
  <si>
    <t>ทันตแพทย์</t>
  </si>
  <si>
    <t>เภสัชกร</t>
  </si>
  <si>
    <t>พยาบาล</t>
  </si>
  <si>
    <t>พยาบาลเทคนิค</t>
  </si>
  <si>
    <t>สำหรับการคำนวณ</t>
  </si>
  <si>
    <t>Physician</t>
  </si>
  <si>
    <t>Dentist</t>
  </si>
  <si>
    <t>Phamacist</t>
  </si>
  <si>
    <t xml:space="preserve">nurse </t>
  </si>
  <si>
    <t>Technical nurse</t>
  </si>
  <si>
    <t>รวมยอด</t>
  </si>
  <si>
    <t>Total</t>
  </si>
  <si>
    <t>Muang Chonburi</t>
  </si>
  <si>
    <t>Ban Bung</t>
  </si>
  <si>
    <t>Nong Yai</t>
  </si>
  <si>
    <t>Bang Lamung</t>
  </si>
  <si>
    <t>Phan Thong</t>
  </si>
  <si>
    <t>Phanat Nikhom</t>
  </si>
  <si>
    <t>Si Racha</t>
  </si>
  <si>
    <t>Ko Sichang</t>
  </si>
  <si>
    <t>Sattahip</t>
  </si>
  <si>
    <t>Bo Thong</t>
  </si>
  <si>
    <t>Ko Chan</t>
  </si>
  <si>
    <t xml:space="preserve">      ที่มา: สำนักงานสาธารณสุขจังหวัดชลบุรี</t>
  </si>
  <si>
    <t xml:space="preserve"> Source: Chonburi Provincial Health Office</t>
  </si>
  <si>
    <t>ปีการศึกษา 2563 จังหวัดชลบุรี</t>
  </si>
  <si>
    <t>จำนวนนักเรียนระดับชั้นเตรียมอนุบาล ถึง มัธยมศึกษาชั้นปีที่ 3 ภาคเรียนที่ 1 ปีการศึกษา 2563 จังหวัดชลบุรี</t>
  </si>
  <si>
    <t>สังกัดอื่นๆ</t>
  </si>
  <si>
    <t>รวม (คน)</t>
  </si>
  <si>
    <t>หมายเหตุ : สังกัดอื่นๆ (สำนักงานคณะกรรมการการอุดมศึกษา, กรมส่งเสริมการปกครองท้องถิ่น และ เมืองพัทยา)</t>
  </si>
  <si>
    <t>Download ข้อมูล ณ วันที่ 4 ก.พ. 64</t>
  </si>
  <si>
    <t>จำนวนโรงเรียนและเด็กนักเรียน(ระดับชั้นเตรียมอนุบาล ถึง มัธยมศึกษาชั้นปีที่ 3) ปีการศึกษา 2563 จังหวัดชลบุรี</t>
  </si>
  <si>
    <t>แห่ง</t>
  </si>
  <si>
    <t>ภาคเรียนที่ 1+2</t>
  </si>
  <si>
    <t>โรงเรียนสาธิต</t>
  </si>
  <si>
    <t>1120700007 : อนุบาลนานาชาติต้นหลิว</t>
  </si>
  <si>
    <t>1120700008 : นานาชาติ ชลบุรี</t>
  </si>
  <si>
    <t>3420400105 : โรงเรียนเมืองพัทยา 5 (บ้านเนินพัทธยาเหนือ)</t>
  </si>
  <si>
    <t>3420400106 : โรงเรียนเมืองพัทยา 6 (วัดธรรมสามัคคี)</t>
  </si>
  <si>
    <t>3420400107 : โรงเรียนเมืองพัทยา 7 (บ้านหนองพังแค)</t>
  </si>
  <si>
    <t>3420400108 : โรงเรียนเมืองพัทยา 8 (พัทธยานุกูล)</t>
  </si>
  <si>
    <t>3420400112 : ศูนย์พัฒนาเด็กเล็กมัสยิดดารุ้ลอิบาดะห์</t>
  </si>
  <si>
    <t>3420400113 : ศูนย์พัฒนาเด็กเล็กวัดชัยมงคล</t>
  </si>
  <si>
    <t>3020201401 : รร.อนุบาลเทศบาลตำบลหนองปลาไหล</t>
  </si>
  <si>
    <t>กรมส่งเสริมการปกครองท้องถิ่น</t>
  </si>
  <si>
    <t>3420400101 : โรงเรียนเมืองพัทยา 1 (เชิญ พิศลยบุตรราษฎร์บำเพ็ญ)</t>
  </si>
  <si>
    <t>1120100188 : ศึกษาดีเด่น</t>
  </si>
  <si>
    <t>1120100055 : อักษรศึกษา</t>
  </si>
  <si>
    <t>1120100190 : วายุภักษ์นารา</t>
  </si>
  <si>
    <t>3420400102 : โรงเรียนเมืองพัทยา 2 (เจริญราษฎร์อุทิศ)</t>
  </si>
  <si>
    <t>3420400103 : โรงเรียนเมืองพัทยา 3 (วัดสว่างฟ้าพฤฒาราม)</t>
  </si>
  <si>
    <t>3420400104 : โรงเรียนเมืองพัทยา 4 (วัดหนองใหญ่)</t>
  </si>
  <si>
    <t>3420400109 : โรงเรียนเมืองพัทยา 9 (วัดโพธิสัมพันธ์)</t>
  </si>
  <si>
    <t>3420400111 : โรงเรียนเมืองพัทยา 11 (มัธยมสาธิตพัทยา)</t>
  </si>
  <si>
    <t>1120100064 : ประชาสงเคราะห์</t>
  </si>
  <si>
    <t>1120100189 : อิสลามแสงธรรมบูรพา</t>
  </si>
  <si>
    <t>1120700004 : สมาคมไทย-ญี่ปุ่น ศรีราชา</t>
  </si>
  <si>
    <t>ลักษณะสถานพยาบาล</t>
  </si>
  <si>
    <t>โรงพยาบาลเฉพาะทาง</t>
  </si>
  <si>
    <t>โรงพยาบาลทั่วไป</t>
  </si>
  <si>
    <t>โรงพยาบาลเฉพาะทางมะเร็งขนาดเล็กแคนเซอร์อลิอันซ์ ศรีราชา</t>
  </si>
  <si>
    <t>โรงพยาบาลจอมเทียน โรงพยาบาลทั่วไปขนาดเล็ก</t>
  </si>
  <si>
    <t>โรงพยาบาลทั่วไป ขนาดใหญ่ สมิติเวช ชลบุรี</t>
  </si>
  <si>
    <t>โรงพยาบาลจุฬารัตน์ ชลเวชโรงพยาบาลทั่วไปขนาดกลาง</t>
  </si>
  <si>
    <t>สถานพยาบาลเวชกรรมทั่วไป</t>
  </si>
  <si>
    <t>รายชื่อสถานพยาบาลประเภทที่รับผู้ป่วยค้างคืน (โรงพยาบาล/สถานพยาบาล) จังหวัดชลบุรี ปี 2563</t>
  </si>
  <si>
    <t>ข้อมูล ณ วันที่ 16 พฤศจิกายน 2563 | สำนักสถานพยาบาลและการประกอบโรคศิลปะ กรมสนับสนุนบริการสุขภาพ</t>
  </si>
  <si>
    <t xml:space="preserve"> จำนวนสถานพยาบาลเอกชน จังหวัดชลบุรี ปี 2563</t>
  </si>
  <si>
    <r>
      <t xml:space="preserve">  หมายเหตุ </t>
    </r>
    <r>
      <rPr>
        <sz val="14"/>
        <rFont val="TH SarabunIT๙"/>
        <family val="2"/>
      </rPr>
      <t>: ข้อมูลจากงานคุ้มครองผู้บริโภค  ณ  28 กันยายน 2563</t>
    </r>
  </si>
  <si>
    <t>จังหวัดชลบุรี มีสถานพยาบาลเอกชนที่ขึ้นทะเบียนสถานพยาบาล ในปี ๒๕63 จำนวนทั้งสิ้น 1,171 แห่ง จำนวนมากที่สุดได้แก่ เวชกรรม 464 แห่ง รองลงมาคือ</t>
  </si>
  <si>
    <t>ทันตกรรม 367 แห่ง, เวชกรรมเฉพาะทาง 171 แห่ง, เทคนิคการแพทย์ 41 แห่ง ตามลำดับ</t>
  </si>
  <si>
    <r>
      <t xml:space="preserve">  หมายเหตุ </t>
    </r>
    <r>
      <rPr>
        <sz val="14"/>
        <rFont val="TH SarabunIT๙"/>
        <family val="2"/>
      </rPr>
      <t>: ข้อมูลจากงานคุ้มครองผู้บริโภค  ณ 30 กันยายน 2563</t>
    </r>
  </si>
  <si>
    <t>ตารางแสดง  11  จำนวนสถานประกอบการด้านผลิตภัณฑ์สุขภาพ และสถานประกอบการเพื่อสุขภาพ จังหวัดชลบุรี ปีงบประมาณ 2563</t>
  </si>
  <si>
    <t xml:space="preserve">  ขายส่งยาแผนปัจจุบัน (ขย.4)</t>
  </si>
  <si>
    <t xml:space="preserve">  ขายยาเสพติดประเภท 3</t>
  </si>
  <si>
    <t>เครื่องมือแพทย์</t>
  </si>
  <si>
    <t>วัตถุอันตราย</t>
  </si>
  <si>
    <t>แผนปัจจุบัน (ขย.1)</t>
  </si>
  <si>
    <t>บรรจุเสร็จ (ขย.2)</t>
  </si>
  <si>
    <t xml:space="preserve"> สัตว์ (ขย.3)</t>
  </si>
  <si>
    <t>แผนโบราณ (ขยบ.)</t>
  </si>
  <si>
    <t xml:space="preserve">แผนโบราณ </t>
  </si>
  <si>
    <t>แผนปัจจุบัน</t>
  </si>
  <si>
    <t>แผนโบราณ</t>
  </si>
  <si>
    <t xml:space="preserve">  นำเข้ายา</t>
  </si>
  <si>
    <t>ขายวัตถุออกฤทธิ์ ประเภท 3,4</t>
  </si>
  <si>
    <t>ยาเสพติด ประเภท 2</t>
  </si>
  <si>
    <t>เครื่อง สำอาง</t>
  </si>
  <si>
    <t xml:space="preserve">    จังหวัดชลบุรี มีสถานประกอบการด้านผลิตภัณฑ์สุขภาพ และสถานประกอบการเพื่อสุขภาพ ทั้งสิ้น จำนวน 1,974 แห่ง จำนวนสถานประกอบการที่พบมากที่สุด ๓ อันดับแรกอยู่ในอำเภอบางละมุง (637 แห่ง) </t>
  </si>
  <si>
    <t>อำเภอเมืองชลบุรี (480 แห่ง) และอำเภอศรีราชา (399 แห่ง) ตามลำดับ</t>
  </si>
  <si>
    <t>8 มิ.ย. 64 มติที่ประชุม อ.ก.พ.สำนักงานปลัดกระทรวงสาธารณสุข มีมติปรับระดับหน่วยบริการสุขภาพ รพ.พนัสนิคม จาก M2 เป็น M1</t>
  </si>
  <si>
    <t>M1</t>
  </si>
  <si>
    <t>ณ 31 ธันวาคม 2563</t>
  </si>
  <si>
    <t>ระบบสถิติทางทะเบียน กรมการปกครอง  ข้อมูลประชากรจาก  ทะเบียนราษฎร์ ณ 31 ธันวาคม 2563 และWeb Site สำนักงานส่งเสริมการปกครองท้องถิ่นจังหวัดชลบุรี</t>
  </si>
  <si>
    <t>ข้อมูล อปท. ในจังหวัดชลบุรี ปี 2564</t>
  </si>
  <si>
    <t>อบต.พานทองหนองกะขะ</t>
  </si>
  <si>
    <t>วันที่ Downlad ข้อมูล 13/7/2564 เวลา 10.22 น.</t>
  </si>
  <si>
    <r>
      <t xml:space="preserve">     </t>
    </r>
    <r>
      <rPr>
        <b/>
        <sz val="16"/>
        <rFont val="TH SarabunIT๙"/>
        <family val="2"/>
      </rPr>
      <t xml:space="preserve"> ตารางที่  3   แสดงจำนวนประชากรจำแนกรายอำเภอ จังหวัดชลบุรี  ปี พ.ศ.2563</t>
    </r>
  </si>
  <si>
    <t xml:space="preserve">    ตารางที่ 4 แสดงจำนวนประชากรของจังหวัดชลบุรี จำแนกตามกลุ่มอายุและเพศ ปี พ.ศ. 2563</t>
  </si>
  <si>
    <t>ที่มา : ระบบสถิติทางทะเบียน กรมการปกครอง ข้อมูลประชากรจากทะเบียนราษฏร์ ณ ๓๑ ธันวาคม ๒๕๖๓</t>
  </si>
  <si>
    <t xml:space="preserve">  ตารางที่  5  แสดงข้อมูลสถิติชีพจังหวัดชลบุรี  ปีงบประมาณ  2540-2563</t>
  </si>
  <si>
    <t>ประชากรกลางปี (กยผ.) https://bps.moph.go.th/new_bps/ข้อมูลประชากรกลางปี</t>
  </si>
  <si>
    <t>อัตราตายทารกแรกเกิด อายุน้อยกว่าหรือเท่ากับ 28 วัน เขตบริการสุขภาพที่ 6 จังหวัดชลบุรี ปี 2563</t>
  </si>
  <si>
    <t>ร้อยละของมารดาตายจากการตกเลือดหลังคลอด เขตสุขภาพที่ 6 จังหวัดชลบุรี ปี 2563</t>
  </si>
  <si>
    <t xml:space="preserve">   ตารางที่  6 แสดงสาเหตุการป่วย 10 อันดับแรกของผู้ป่วยนอก จังหวัดชลบุรี ปี 2555 - 2563</t>
  </si>
  <si>
    <t>ปี 2563</t>
  </si>
  <si>
    <t>ข้อมูล ณ 13 ก.ค. 2564</t>
  </si>
  <si>
    <t>กลุ่มอาการ ความดันโลหิตสูงที่ไม่มีสาเหตุนำ รองลงมา คือ เบาหวาน, การติดเชื้อของทางเดินหายใจส่วนบนแบบเฉียบพลันอื่นๆ  ตามลำดับ</t>
  </si>
  <si>
    <t>ตารางที่ 7  แสดงสาเหตุการป่วย 10 อันดับแรกของผู้ป่วยใน จังหวัดชลบุรี ปี พ.ศ.2556 - 2563</t>
  </si>
  <si>
    <r>
      <t xml:space="preserve"> </t>
    </r>
    <r>
      <rPr>
        <b/>
        <sz val="16"/>
        <rFont val="TH SarabunIT๙"/>
        <family val="2"/>
      </rPr>
      <t>ตารางที่ 8 แสดงจำนวนและอัตราป่วยต่อประชากรแสนคนด้วยโรคที่ต้องเฝ้าระวังทางระบาดวิทยา  ปี 2559 - 2563</t>
    </r>
  </si>
  <si>
    <t>ที่มา : รง.506 กลุ่มงานควบคุมโรค สสจ.ชลบุรี ณ 31 ธันวาคม 2563</t>
  </si>
  <si>
    <t>ระบบสถิติทางทะเบียน กรมการปกครอง  ข้อมูลประชากรจาก  ทะเบียนราษฎร์ ณ 31 ธันวาคม 2563</t>
  </si>
  <si>
    <t>โรคอุจจาระร่วงเฉียบพลัน</t>
  </si>
  <si>
    <t>ไข้ไม่ทราบสาเหตุ</t>
  </si>
  <si>
    <t>โรคปอดอักเสบโรคปอดบวม</t>
  </si>
  <si>
    <t>โรคตำแดงจำกไวรัส</t>
  </si>
  <si>
    <t>โรคสุกใสอีสุกอีใส</t>
  </si>
  <si>
    <t>โรคมือเท้าปาก</t>
  </si>
  <si>
    <t xml:space="preserve">      จากข้อมูลข้างต้น จำนวนผู้ป่วยและอัตราป่วยด้วยโรคที่ต้องเฝ้าระวังทางระบาดวิทยา ๑๐ อันดับแรก ของจังหวัดชลบุรี ปี 2559-2563 พบว่า </t>
  </si>
  <si>
    <t>โรคที่ต้องเฝ้าระวังทางระบาดวิทยา จังหวัดชลบุรี  10 อันดับแรก ที่มีอัตราป่วยมากที่สุดได้แก่ โรคอุจจาระร่วงเฉียบพลัน</t>
  </si>
  <si>
    <t>รองลงมา ได้แก่ ไข้ไม่ทราบสาเหตุ,ไข้หวัดใหญ่,โรคปอดอักเสบโรคปอดบวม ตามลำดับ</t>
  </si>
  <si>
    <t>ตารางที่ 9  สาเหตุการตาย 10 อันดับแรก  จังหวัดชลบุรี  (อัตรา:แสนคน) ปี พ.ศ.2557 - 2563</t>
  </si>
  <si>
    <t xml:space="preserve">         จากข้อมูลข้างต้น พบว่า จำนวนผู้เสียชีวิตจำแนกตามสาเหตุการตายของคนจังหวัดชลบุรีมีแนวโน้มเพิ่มขึ้น 3 อันดับแรก ดังนี้</t>
  </si>
  <si>
    <t xml:space="preserve"> ๑) โรคมะเร็งทุกชนิด ๒) หลอดเลือดสมอง ๓) กล้ามเนื้อหัวใจขาดเลือด และพบว่าสาเหตุการตายของคนจังหวัดชลบุรีมีแนวโน้มลดลง ได้แก่</t>
  </si>
  <si>
    <t>1) ไตวาย,ไตอักเสบ 2) อุบัติเหตุจราจร 3) เบาหวาน 4) วัณโรค 5) ตับแข็ง 6) ความดันโลหิตสูง 7) ภูมิคุ้มกันบกพร่อง ตามลำดับ</t>
  </si>
  <si>
    <t>สาเหตุการตายด้วยโรคมะเร็ง ๕ อันดับแรก ดังนี้ ๑) มะเร็งปอด ๒) มะเร็งปากมดลูก ๓) มะเร็งเต้านม ๔) มะเร็งตับ และ ๕) มะเร็งไม่ระบุ</t>
  </si>
  <si>
    <t xml:space="preserve">        จากข้อมูลข้างต้น พบว่า จำนวนผู้เสียชีวิตจำแนกตามสาเหตุการตายด้วยโรคมะเร็งในจังหวัดชลบุรีเพิ่มขึ้น และอัตราการเสียชีวิตค่อนข้างเพิ่มขึ้นในบางกลุ่ม</t>
  </si>
  <si>
    <t>(อัตราตายที่คำนวณได้ใช้ประชากรกลางปี ส่วนอัตราตาย ด้วยโรคมะเร็งเต้านมและมะเร็งปากมดลูกลูกใช้เฉพาะประชากรกลางปีเพศหญิงเท่านั้น)</t>
  </si>
  <si>
    <t>ข้อมูลพื้นฐานโรงพยาบาลสังกัดสำนักงานปลัดกระทรวงสาธารณสุข ปีงบประมาณ 2564 จังหวัดชลบุรี</t>
  </si>
  <si>
    <t>จำนวนเตียงกรอบ 2564</t>
  </si>
  <si>
    <t>จำนวนเตียงจริง 2564</t>
  </si>
  <si>
    <t>ข้อมูล ณ วันที่ 13 กรกฎาคม 2564</t>
  </si>
  <si>
    <t>ระบบสารสนเทศภูมิศาสตร์ทรัพยากรสุขภาพ http://gishealth.moph.go.th/healthmap/resource.php</t>
  </si>
  <si>
    <t>คำนวณจากฐานข้อมูลประชากรทะเบียนราษฎร์ กรมการปกครอง ณ 31 ธ.ค. 63</t>
  </si>
  <si>
    <t>ประชากรทะเบียนราษฎร์ ณ 31 ธ.ค. 63</t>
  </si>
  <si>
    <t>เจ้าหน้าที่ทางการแพทย์ของรัฐบาล เป็นรายอำเภอ พ.ศ. 2563</t>
  </si>
  <si>
    <t xml:space="preserve"> Medical Personnel in the Government by District: 2020</t>
  </si>
  <si>
    <r>
      <t>ศูนย์บริการสาธารณสุขเทศบาลเมืองชลบุรี</t>
    </r>
    <r>
      <rPr>
        <b/>
        <sz val="11"/>
        <color rgb="FF333333"/>
        <rFont val="Tahoma"/>
        <family val="2"/>
      </rPr>
      <t> 1</t>
    </r>
    <r>
      <rPr>
        <sz val="11"/>
        <color rgb="FF333333"/>
        <rFont val="Tahoma"/>
        <family val="2"/>
      </rPr>
      <t> คน</t>
    </r>
  </si>
  <si>
    <r>
      <t>ศูนย์บริการสาธารณสุขเทศบาลเมืองแสนสุข</t>
    </r>
    <r>
      <rPr>
        <b/>
        <sz val="11"/>
        <color rgb="FF333333"/>
        <rFont val="Tahoma"/>
        <family val="2"/>
      </rPr>
      <t> 1</t>
    </r>
    <r>
      <rPr>
        <sz val="11"/>
        <color rgb="FF333333"/>
        <rFont val="Tahoma"/>
        <family val="2"/>
      </rPr>
      <t> คน</t>
    </r>
  </si>
  <si>
    <r>
      <t>ศูนย์สุขภาพชุมชนตำบลสัตหีบ</t>
    </r>
    <r>
      <rPr>
        <b/>
        <sz val="11"/>
        <color rgb="FF333333"/>
        <rFont val="Tahoma"/>
        <family val="2"/>
      </rPr>
      <t> 1</t>
    </r>
    <r>
      <rPr>
        <sz val="11"/>
        <color rgb="FF333333"/>
        <rFont val="Tahoma"/>
        <family val="2"/>
      </rPr>
      <t> คน</t>
    </r>
  </si>
  <si>
    <r>
      <t>ศูนย์สุขภาพชุมชนนาเกลือ</t>
    </r>
    <r>
      <rPr>
        <b/>
        <sz val="11"/>
        <color rgb="FF333333"/>
        <rFont val="Tahoma"/>
        <family val="2"/>
      </rPr>
      <t> 1</t>
    </r>
    <r>
      <rPr>
        <sz val="11"/>
        <color rgb="FF333333"/>
        <rFont val="Tahoma"/>
        <family val="2"/>
      </rPr>
      <t> คน</t>
    </r>
  </si>
  <si>
    <r>
      <t>ศูนย์แพทย์ชุมชนบ้านเกาะล้านเมืองพัทยา</t>
    </r>
    <r>
      <rPr>
        <b/>
        <sz val="11"/>
        <color rgb="FF333333"/>
        <rFont val="Tahoma"/>
        <family val="2"/>
      </rPr>
      <t> 2</t>
    </r>
    <r>
      <rPr>
        <sz val="11"/>
        <color rgb="FF333333"/>
        <rFont val="Tahoma"/>
        <family val="2"/>
      </rPr>
      <t> คน</t>
    </r>
  </si>
  <si>
    <r>
      <t>สถานพยาบาลทัณฑสถานหญิงชลบุรี</t>
    </r>
    <r>
      <rPr>
        <b/>
        <sz val="11"/>
        <color rgb="FF333333"/>
        <rFont val="Tahoma"/>
        <family val="2"/>
      </rPr>
      <t> 1</t>
    </r>
    <r>
      <rPr>
        <sz val="11"/>
        <color rgb="FF333333"/>
        <rFont val="Tahoma"/>
        <family val="2"/>
      </rPr>
      <t> คน</t>
    </r>
  </si>
  <si>
    <r>
      <t>สถานพยาบาลเมดิคอลเวชการ</t>
    </r>
    <r>
      <rPr>
        <b/>
        <sz val="11"/>
        <color rgb="FF333333"/>
        <rFont val="Tahoma"/>
        <family val="2"/>
      </rPr>
      <t> 7</t>
    </r>
    <r>
      <rPr>
        <sz val="11"/>
        <color rgb="FF333333"/>
        <rFont val="Tahoma"/>
        <family val="2"/>
      </rPr>
      <t> คน</t>
    </r>
  </si>
  <si>
    <r>
      <t>สำนักงานป้องกันควบคุมโรคที่6 จังหวัดชลบุรี</t>
    </r>
    <r>
      <rPr>
        <b/>
        <sz val="11"/>
        <color rgb="FF333333"/>
        <rFont val="Tahoma"/>
        <family val="2"/>
      </rPr>
      <t> 8</t>
    </r>
    <r>
      <rPr>
        <sz val="11"/>
        <color rgb="FF333333"/>
        <rFont val="Tahoma"/>
        <family val="2"/>
      </rPr>
      <t> คน</t>
    </r>
  </si>
  <si>
    <r>
      <t>สำนักงานสาธารณสุขจังหวัดชลบุรี</t>
    </r>
    <r>
      <rPr>
        <b/>
        <sz val="11"/>
        <color rgb="FF333333"/>
        <rFont val="Tahoma"/>
        <family val="2"/>
      </rPr>
      <t> 2</t>
    </r>
    <r>
      <rPr>
        <sz val="11"/>
        <color rgb="FF333333"/>
        <rFont val="Tahoma"/>
        <family val="2"/>
      </rPr>
      <t> คน</t>
    </r>
  </si>
  <si>
    <r>
      <t>เทศบาลตำบลบ่อทอง</t>
    </r>
    <r>
      <rPr>
        <b/>
        <sz val="11"/>
        <color rgb="FF333333"/>
        <rFont val="Tahoma"/>
        <family val="2"/>
      </rPr>
      <t> 5</t>
    </r>
    <r>
      <rPr>
        <sz val="11"/>
        <color rgb="FF333333"/>
        <rFont val="Tahoma"/>
        <family val="2"/>
      </rPr>
      <t> คน</t>
    </r>
  </si>
  <si>
    <r>
      <t>แผนกแพทย์ศูนย์ฝึกทหาร</t>
    </r>
    <r>
      <rPr>
        <b/>
        <sz val="11"/>
        <color rgb="FF333333"/>
        <rFont val="Tahoma"/>
        <family val="2"/>
      </rPr>
      <t> 2</t>
    </r>
    <r>
      <rPr>
        <sz val="11"/>
        <color rgb="FF333333"/>
        <rFont val="Tahoma"/>
        <family val="2"/>
      </rPr>
      <t> คน</t>
    </r>
  </si>
  <si>
    <r>
      <t>แผนกแพทย์ฯรร.ทหารเกล็ดแก้ว</t>
    </r>
    <r>
      <rPr>
        <b/>
        <sz val="11"/>
        <color rgb="FF333333"/>
        <rFont val="Tahoma"/>
        <family val="2"/>
      </rPr>
      <t> 1</t>
    </r>
    <r>
      <rPr>
        <sz val="11"/>
        <color rgb="FF333333"/>
        <rFont val="Tahoma"/>
        <family val="2"/>
      </rPr>
      <t> คน</t>
    </r>
  </si>
  <si>
    <r>
      <t>โรงพยาบาลกรุงเทพพัทยาโรงพยาบาลทั่วไปขนาดใหญ่</t>
    </r>
    <r>
      <rPr>
        <b/>
        <sz val="11"/>
        <color rgb="FF333333"/>
        <rFont val="Tahoma"/>
        <family val="2"/>
      </rPr>
      <t> 307</t>
    </r>
    <r>
      <rPr>
        <sz val="11"/>
        <color rgb="FF333333"/>
        <rFont val="Tahoma"/>
        <family val="2"/>
      </rPr>
      <t> คน</t>
    </r>
  </si>
  <si>
    <r>
      <t>โรงพยาบาลค่ายนวมินทราชินี</t>
    </r>
    <r>
      <rPr>
        <b/>
        <sz val="11"/>
        <color rgb="FF333333"/>
        <rFont val="Tahoma"/>
        <family val="2"/>
      </rPr>
      <t> 8</t>
    </r>
    <r>
      <rPr>
        <sz val="11"/>
        <color rgb="FF333333"/>
        <rFont val="Tahoma"/>
        <family val="2"/>
      </rPr>
      <t> คน</t>
    </r>
  </si>
  <si>
    <r>
      <t>โรงพยาบาลจุฬารัตน์ ชลเวชโรงพยาบาลทั่วไปขนาดกลาง</t>
    </r>
    <r>
      <rPr>
        <b/>
        <sz val="11"/>
        <color rgb="FF333333"/>
        <rFont val="Tahoma"/>
        <family val="2"/>
      </rPr>
      <t> 3</t>
    </r>
    <r>
      <rPr>
        <sz val="11"/>
        <color rgb="FF333333"/>
        <rFont val="Tahoma"/>
        <family val="2"/>
      </rPr>
      <t> คน</t>
    </r>
  </si>
  <si>
    <r>
      <t>โรงพยาบาลชลบุรี</t>
    </r>
    <r>
      <rPr>
        <b/>
        <sz val="11"/>
        <color rgb="FF333333"/>
        <rFont val="Tahoma"/>
        <family val="2"/>
      </rPr>
      <t> 236</t>
    </r>
    <r>
      <rPr>
        <sz val="11"/>
        <color rgb="FF333333"/>
        <rFont val="Tahoma"/>
        <family val="2"/>
      </rPr>
      <t> คน</t>
    </r>
  </si>
  <si>
    <r>
      <t>โรงพยาบาลบางละมุง</t>
    </r>
    <r>
      <rPr>
        <b/>
        <sz val="11"/>
        <color rgb="FF333333"/>
        <rFont val="Tahoma"/>
        <family val="2"/>
      </rPr>
      <t> 50</t>
    </r>
    <r>
      <rPr>
        <sz val="11"/>
        <color rgb="FF333333"/>
        <rFont val="Tahoma"/>
        <family val="2"/>
      </rPr>
      <t> คน</t>
    </r>
  </si>
  <si>
    <r>
      <t>โรงพยาบาลบ่อทอง</t>
    </r>
    <r>
      <rPr>
        <b/>
        <sz val="11"/>
        <color rgb="FF333333"/>
        <rFont val="Tahoma"/>
        <family val="2"/>
      </rPr>
      <t> 13</t>
    </r>
    <r>
      <rPr>
        <sz val="11"/>
        <color rgb="FF333333"/>
        <rFont val="Tahoma"/>
        <family val="2"/>
      </rPr>
      <t> คน</t>
    </r>
  </si>
  <si>
    <r>
      <t>โรงพยาบาลบ้านบึง</t>
    </r>
    <r>
      <rPr>
        <b/>
        <sz val="11"/>
        <color rgb="FF333333"/>
        <rFont val="Tahoma"/>
        <family val="2"/>
      </rPr>
      <t> 20</t>
    </r>
    <r>
      <rPr>
        <sz val="11"/>
        <color rgb="FF333333"/>
        <rFont val="Tahoma"/>
        <family val="2"/>
      </rPr>
      <t> คน</t>
    </r>
  </si>
  <si>
    <r>
      <t>โรงพยาบาลพญาไทศรีราชา</t>
    </r>
    <r>
      <rPr>
        <b/>
        <sz val="11"/>
        <color rgb="FF333333"/>
        <rFont val="Tahoma"/>
        <family val="2"/>
      </rPr>
      <t> 244</t>
    </r>
    <r>
      <rPr>
        <sz val="11"/>
        <color rgb="FF333333"/>
        <rFont val="Tahoma"/>
        <family val="2"/>
      </rPr>
      <t> คน</t>
    </r>
  </si>
  <si>
    <r>
      <t>โรงพยาบาลพนัสนิคม</t>
    </r>
    <r>
      <rPr>
        <b/>
        <sz val="11"/>
        <color rgb="FF333333"/>
        <rFont val="Tahoma"/>
        <family val="2"/>
      </rPr>
      <t> 36</t>
    </r>
    <r>
      <rPr>
        <sz val="11"/>
        <color rgb="FF333333"/>
        <rFont val="Tahoma"/>
        <family val="2"/>
      </rPr>
      <t> คน</t>
    </r>
  </si>
  <si>
    <r>
      <t>โรงพยาบาลพัทยาอินเตอร์เนชั่นแนลฮอสพิทอล</t>
    </r>
    <r>
      <rPr>
        <b/>
        <sz val="11"/>
        <color rgb="FF333333"/>
        <rFont val="Tahoma"/>
        <family val="2"/>
      </rPr>
      <t> 47</t>
    </r>
    <r>
      <rPr>
        <sz val="11"/>
        <color rgb="FF333333"/>
        <rFont val="Tahoma"/>
        <family val="2"/>
      </rPr>
      <t> คน</t>
    </r>
  </si>
  <si>
    <r>
      <t>โรงพยาบาลพัทยาเมโมเรียล</t>
    </r>
    <r>
      <rPr>
        <b/>
        <sz val="11"/>
        <color rgb="FF333333"/>
        <rFont val="Tahoma"/>
        <family val="2"/>
      </rPr>
      <t> 65</t>
    </r>
    <r>
      <rPr>
        <sz val="11"/>
        <color rgb="FF333333"/>
        <rFont val="Tahoma"/>
        <family val="2"/>
      </rPr>
      <t> คน</t>
    </r>
  </si>
  <si>
    <r>
      <t>โรงพยาบาลพานทอง</t>
    </r>
    <r>
      <rPr>
        <b/>
        <sz val="11"/>
        <color rgb="FF333333"/>
        <rFont val="Tahoma"/>
        <family val="2"/>
      </rPr>
      <t> 18</t>
    </r>
    <r>
      <rPr>
        <sz val="11"/>
        <color rgb="FF333333"/>
        <rFont val="Tahoma"/>
        <family val="2"/>
      </rPr>
      <t> คน</t>
    </r>
  </si>
  <si>
    <r>
      <t>โรงพยาบาลมหาวิทยาลัยบูรพา</t>
    </r>
    <r>
      <rPr>
        <b/>
        <sz val="11"/>
        <color rgb="FF333333"/>
        <rFont val="Tahoma"/>
        <family val="2"/>
      </rPr>
      <t> 21</t>
    </r>
    <r>
      <rPr>
        <sz val="11"/>
        <color rgb="FF333333"/>
        <rFont val="Tahoma"/>
        <family val="2"/>
      </rPr>
      <t> คน</t>
    </r>
  </si>
  <si>
    <r>
      <t>โรงพยาบาลมะเร็งชลบุรี</t>
    </r>
    <r>
      <rPr>
        <b/>
        <sz val="11"/>
        <color rgb="FF333333"/>
        <rFont val="Tahoma"/>
        <family val="2"/>
      </rPr>
      <t> 17</t>
    </r>
    <r>
      <rPr>
        <sz val="11"/>
        <color rgb="FF333333"/>
        <rFont val="Tahoma"/>
        <family val="2"/>
      </rPr>
      <t> คน</t>
    </r>
  </si>
  <si>
    <r>
      <t>โรงพยาบาลวัดญาณสังวราราม</t>
    </r>
    <r>
      <rPr>
        <b/>
        <sz val="11"/>
        <color rgb="FF333333"/>
        <rFont val="Tahoma"/>
        <family val="2"/>
      </rPr>
      <t> 6</t>
    </r>
    <r>
      <rPr>
        <sz val="11"/>
        <color rgb="FF333333"/>
        <rFont val="Tahoma"/>
        <family val="2"/>
      </rPr>
      <t> คน</t>
    </r>
  </si>
  <si>
    <r>
      <t>โรงพยาบาลวิภารามแหลมฉบัง</t>
    </r>
    <r>
      <rPr>
        <b/>
        <sz val="11"/>
        <color rgb="FF333333"/>
        <rFont val="Tahoma"/>
        <family val="2"/>
      </rPr>
      <t> 35</t>
    </r>
    <r>
      <rPr>
        <sz val="11"/>
        <color rgb="FF333333"/>
        <rFont val="Tahoma"/>
        <family val="2"/>
      </rPr>
      <t> คน</t>
    </r>
  </si>
  <si>
    <r>
      <t>โรงพยาบาลสมิติเวชศรีราชา</t>
    </r>
    <r>
      <rPr>
        <b/>
        <sz val="11"/>
        <color rgb="FF333333"/>
        <rFont val="Tahoma"/>
        <family val="2"/>
      </rPr>
      <t> 183</t>
    </r>
    <r>
      <rPr>
        <sz val="11"/>
        <color rgb="FF333333"/>
        <rFont val="Tahoma"/>
        <family val="2"/>
      </rPr>
      <t> คน</t>
    </r>
  </si>
  <si>
    <r>
      <t>โรงพยาบาลสมเด็จพระนางเจ้าสิริกิติ์</t>
    </r>
    <r>
      <rPr>
        <b/>
        <sz val="11"/>
        <color rgb="FF333333"/>
        <rFont val="Tahoma"/>
        <family val="2"/>
      </rPr>
      <t> 129</t>
    </r>
    <r>
      <rPr>
        <sz val="11"/>
        <color rgb="FF333333"/>
        <rFont val="Tahoma"/>
        <family val="2"/>
      </rPr>
      <t> คน</t>
    </r>
  </si>
  <si>
    <r>
      <t>โรงพยาบาลสมเด็จพระบรมราชเทวี ณ ศรีราชา</t>
    </r>
    <r>
      <rPr>
        <b/>
        <sz val="11"/>
        <color rgb="FF333333"/>
        <rFont val="Tahoma"/>
        <family val="2"/>
      </rPr>
      <t> 171</t>
    </r>
    <r>
      <rPr>
        <sz val="11"/>
        <color rgb="FF333333"/>
        <rFont val="Tahoma"/>
        <family val="2"/>
      </rPr>
      <t> คน</t>
    </r>
  </si>
  <si>
    <r>
      <t>โรงพยาบาลสมเด็จพระสังฆราชญาณสังวรเพื่อผู้สูงอายุ จังหวัดชลบุรี</t>
    </r>
    <r>
      <rPr>
        <b/>
        <sz val="11"/>
        <color rgb="FF333333"/>
        <rFont val="Tahoma"/>
        <family val="2"/>
      </rPr>
      <t> 5</t>
    </r>
    <r>
      <rPr>
        <sz val="11"/>
        <color rgb="FF333333"/>
        <rFont val="Tahoma"/>
        <family val="2"/>
      </rPr>
      <t> คน</t>
    </r>
  </si>
  <si>
    <r>
      <t>โรงพยาบาลสัตหีบกม10</t>
    </r>
    <r>
      <rPr>
        <b/>
        <sz val="11"/>
        <color rgb="FF333333"/>
        <rFont val="Tahoma"/>
        <family val="2"/>
      </rPr>
      <t> 13</t>
    </r>
    <r>
      <rPr>
        <sz val="11"/>
        <color rgb="FF333333"/>
        <rFont val="Tahoma"/>
        <family val="2"/>
      </rPr>
      <t> คน</t>
    </r>
  </si>
  <si>
    <r>
      <t>โรงพยาบาลส่งเสริมสุขภาพ ศูนย์อนามัยที่ 6</t>
    </r>
    <r>
      <rPr>
        <b/>
        <sz val="11"/>
        <color rgb="FF333333"/>
        <rFont val="Tahoma"/>
        <family val="2"/>
      </rPr>
      <t> 9</t>
    </r>
    <r>
      <rPr>
        <sz val="11"/>
        <color rgb="FF333333"/>
        <rFont val="Tahoma"/>
        <family val="2"/>
      </rPr>
      <t> คน</t>
    </r>
  </si>
  <si>
    <r>
      <t>โรงพยาบาลหนองใหญ่</t>
    </r>
    <r>
      <rPr>
        <b/>
        <sz val="11"/>
        <color rgb="FF333333"/>
        <rFont val="Tahoma"/>
        <family val="2"/>
      </rPr>
      <t> 7</t>
    </r>
    <r>
      <rPr>
        <sz val="11"/>
        <color rgb="FF333333"/>
        <rFont val="Tahoma"/>
        <family val="2"/>
      </rPr>
      <t> คน</t>
    </r>
  </si>
  <si>
    <r>
      <t>โรงพยาบาลอาภากรเกียรติวงศ์</t>
    </r>
    <r>
      <rPr>
        <b/>
        <sz val="11"/>
        <color rgb="FF333333"/>
        <rFont val="Tahoma"/>
        <family val="2"/>
      </rPr>
      <t> 20</t>
    </r>
    <r>
      <rPr>
        <sz val="11"/>
        <color rgb="FF333333"/>
        <rFont val="Tahoma"/>
        <family val="2"/>
      </rPr>
      <t> คน</t>
    </r>
  </si>
  <si>
    <r>
      <t>โรงพยาบาลเกาะจันทร์</t>
    </r>
    <r>
      <rPr>
        <b/>
        <sz val="11"/>
        <color rgb="FF333333"/>
        <rFont val="Tahoma"/>
        <family val="2"/>
      </rPr>
      <t> 4</t>
    </r>
    <r>
      <rPr>
        <sz val="11"/>
        <color rgb="FF333333"/>
        <rFont val="Tahoma"/>
        <family val="2"/>
      </rPr>
      <t> คน</t>
    </r>
  </si>
  <si>
    <r>
      <t>โรงพยาบาลเกาะสีชัง</t>
    </r>
    <r>
      <rPr>
        <b/>
        <sz val="11"/>
        <color rgb="FF333333"/>
        <rFont val="Tahoma"/>
        <family val="2"/>
      </rPr>
      <t> 1</t>
    </r>
    <r>
      <rPr>
        <sz val="11"/>
        <color rgb="FF333333"/>
        <rFont val="Tahoma"/>
        <family val="2"/>
      </rPr>
      <t> คน</t>
    </r>
  </si>
  <si>
    <r>
      <t>โรงพยาบาลเมืองพัทยา</t>
    </r>
    <r>
      <rPr>
        <b/>
        <sz val="11"/>
        <color rgb="FF333333"/>
        <rFont val="Tahoma"/>
        <family val="2"/>
      </rPr>
      <t> 75</t>
    </r>
    <r>
      <rPr>
        <sz val="11"/>
        <color rgb="FF333333"/>
        <rFont val="Tahoma"/>
        <family val="2"/>
      </rPr>
      <t> คน</t>
    </r>
  </si>
  <si>
    <r>
      <t>โรงพยาบาลเอกชล</t>
    </r>
    <r>
      <rPr>
        <b/>
        <sz val="11"/>
        <color rgb="FF333333"/>
        <rFont val="Tahoma"/>
        <family val="2"/>
      </rPr>
      <t> 108</t>
    </r>
    <r>
      <rPr>
        <sz val="11"/>
        <color rgb="FF333333"/>
        <rFont val="Tahoma"/>
        <family val="2"/>
      </rPr>
      <t> คน</t>
    </r>
  </si>
  <si>
    <r>
      <t>โรงพยาบาลเอกชล 2</t>
    </r>
    <r>
      <rPr>
        <b/>
        <sz val="11"/>
        <color rgb="FF333333"/>
        <rFont val="Tahoma"/>
        <family val="2"/>
      </rPr>
      <t> 111</t>
    </r>
    <r>
      <rPr>
        <sz val="11"/>
        <color rgb="FF333333"/>
        <rFont val="Tahoma"/>
        <family val="2"/>
      </rPr>
      <t> คน</t>
    </r>
  </si>
  <si>
    <r>
      <t>โรงพยาบาลแหลมฉบัง</t>
    </r>
    <r>
      <rPr>
        <b/>
        <sz val="11"/>
        <color rgb="FF333333"/>
        <rFont val="Tahoma"/>
        <family val="2"/>
      </rPr>
      <t> 28</t>
    </r>
    <r>
      <rPr>
        <sz val="11"/>
        <color rgb="FF333333"/>
        <rFont val="Tahoma"/>
        <family val="2"/>
      </rPr>
      <t> คน</t>
    </r>
  </si>
  <si>
    <r>
      <t>คลินิกหมอครอบครัว ศูนย์สุขภาพชุมชนเมืองชลบุรี</t>
    </r>
    <r>
      <rPr>
        <b/>
        <sz val="11"/>
        <color rgb="FF333333"/>
        <rFont val="Tahoma"/>
        <family val="2"/>
      </rPr>
      <t> 27</t>
    </r>
    <r>
      <rPr>
        <sz val="11"/>
        <color rgb="FF333333"/>
        <rFont val="Tahoma"/>
        <family val="2"/>
      </rPr>
      <t> คน</t>
    </r>
  </si>
  <si>
    <t>แพทย์(คน)</t>
  </si>
  <si>
    <t>หน่วยบริการ</t>
  </si>
  <si>
    <t>ผลรวม ของ แพทย์(คน)</t>
  </si>
  <si>
    <t>แพทย์ (Full Time &amp; Past Time) ปี 2564</t>
  </si>
  <si>
    <t>ไข้เด็งกี่ (DF)  และไข้เลือดออกเด็งกี่ (DHF)</t>
  </si>
  <si>
    <t>ซิฟิลิส</t>
  </si>
  <si>
    <t>ข้อมูลจากระบบสารสนเทศภูมิศาสตร์ทรัพยากรสุขภาพ http://gishealth.moph.go.th/healthmap/gmap.php#result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</si>
</sst>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#,##0;[Red]#,##0"/>
    <numFmt numFmtId="190" formatCode="0.0"/>
    <numFmt numFmtId="191" formatCode="0.0;[Red]0.0"/>
    <numFmt numFmtId="192" formatCode="#,##0.0;[Black]#,##0.0"/>
    <numFmt numFmtId="193" formatCode="[$-187041E]d&quot; &quot;mmmm&quot; &quot;yyyy;@"/>
    <numFmt numFmtId="194" formatCode="#,##0\ \ \ \ \ "/>
    <numFmt numFmtId="195" formatCode="#,##0\ \ \ \ \ \ "/>
    <numFmt numFmtId="196" formatCode="#,##0\ \ \ \ "/>
    <numFmt numFmtId="197" formatCode="#,##0\ \ \ "/>
  </numFmts>
  <fonts count="71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  <charset val="222"/>
    </font>
    <font>
      <sz val="14"/>
      <name val="TH SarabunPSK"/>
      <family val="2"/>
    </font>
    <font>
      <sz val="10"/>
      <name val="MS Sans Serif"/>
      <family val="2"/>
      <charset val="222"/>
    </font>
    <font>
      <b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sz val="11"/>
      <name val="TH SarabunIT๙"/>
      <family val="2"/>
    </font>
    <font>
      <sz val="14"/>
      <color indexed="10"/>
      <name val="TH SarabunIT๙"/>
      <family val="2"/>
    </font>
    <font>
      <b/>
      <sz val="12"/>
      <name val="TH SarabunIT๙"/>
      <family val="2"/>
    </font>
    <font>
      <b/>
      <i/>
      <sz val="14"/>
      <name val="TH SarabunIT๙"/>
      <family val="2"/>
    </font>
    <font>
      <u/>
      <sz val="14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sz val="14"/>
      <color indexed="8"/>
      <name val="TH SarabunIT๙"/>
      <family val="2"/>
    </font>
    <font>
      <sz val="12"/>
      <name val="TH SarabunIT๙"/>
      <family val="2"/>
    </font>
    <font>
      <sz val="15"/>
      <name val="TH SarabunIT๙"/>
      <family val="2"/>
    </font>
    <font>
      <sz val="13"/>
      <name val="TH SarabunIT๙"/>
      <family val="2"/>
    </font>
    <font>
      <b/>
      <sz val="14"/>
      <color indexed="8"/>
      <name val="TH SarabunIT๙"/>
      <family val="2"/>
    </font>
    <font>
      <b/>
      <sz val="13"/>
      <name val="TH SarabunIT๙"/>
      <family val="2"/>
    </font>
    <font>
      <sz val="9"/>
      <name val="Tahoma"/>
      <family val="2"/>
    </font>
    <font>
      <sz val="18"/>
      <name val="Cordia New"/>
      <family val="2"/>
    </font>
    <font>
      <sz val="16"/>
      <name val="TH SarabunPSK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b/>
      <sz val="13.5"/>
      <color rgb="FF800040"/>
      <name val="Cordia New"/>
      <family val="2"/>
    </font>
    <font>
      <b/>
      <sz val="13.5"/>
      <color rgb="FF0000FF"/>
      <name val="Cordia New"/>
      <family val="2"/>
    </font>
    <font>
      <b/>
      <sz val="13.5"/>
      <color rgb="FFFF0000"/>
      <name val="Cordia New"/>
      <family val="2"/>
    </font>
    <font>
      <b/>
      <sz val="16"/>
      <color rgb="FF000000"/>
      <name val="TH SarabunIT๙"/>
      <family val="2"/>
    </font>
    <font>
      <b/>
      <sz val="16"/>
      <color rgb="FF3617D2"/>
      <name val="TH SarabunIT๙"/>
      <family val="2"/>
    </font>
    <font>
      <b/>
      <sz val="16"/>
      <color rgb="FF0000FF"/>
      <name val="TH SarabunIT๙"/>
      <family val="2"/>
    </font>
    <font>
      <sz val="16"/>
      <color rgb="FF3617D2"/>
      <name val="TH SarabunIT๙"/>
      <family val="2"/>
    </font>
    <font>
      <sz val="16"/>
      <color rgb="FF0000FF"/>
      <name val="TH SarabunIT๙"/>
      <family val="2"/>
    </font>
    <font>
      <sz val="14"/>
      <color rgb="FFFF0000"/>
      <name val="TH SarabunIT๙"/>
      <family val="2"/>
    </font>
    <font>
      <sz val="14"/>
      <color rgb="FFFFFF00"/>
      <name val="TH SarabunIT๙"/>
      <family val="2"/>
    </font>
    <font>
      <sz val="14"/>
      <color rgb="FF333333"/>
      <name val="TH SarabunIT๙"/>
      <family val="2"/>
    </font>
    <font>
      <u/>
      <sz val="14"/>
      <color theme="10"/>
      <name val="Cordia New"/>
      <family val="2"/>
    </font>
    <font>
      <sz val="11"/>
      <name val="TH SarabunPSK"/>
      <family val="2"/>
    </font>
    <font>
      <sz val="14"/>
      <color theme="0"/>
      <name val="TH SarabunIT๙"/>
      <family val="2"/>
    </font>
    <font>
      <sz val="13"/>
      <color theme="0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rgb="FFFF0000"/>
      <name val="TH SarabunPSK"/>
      <family val="2"/>
    </font>
    <font>
      <sz val="16"/>
      <color rgb="FF000000"/>
      <name val="TH SarabunIT๙"/>
      <family val="2"/>
    </font>
    <font>
      <u/>
      <sz val="16"/>
      <color theme="10"/>
      <name val="TH SarabunIT๙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1"/>
      <color rgb="FF333333"/>
      <name val="Tahoma"/>
      <family val="2"/>
    </font>
    <font>
      <b/>
      <sz val="11"/>
      <color rgb="FF333333"/>
      <name val="Tahoma"/>
      <family val="2"/>
    </font>
    <font>
      <b/>
      <sz val="20"/>
      <name val="Cordia New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4D5"/>
        <bgColor indexed="64"/>
      </patternFill>
    </fill>
    <fill>
      <patternFill patternType="solid">
        <fgColor rgb="FFA2CD6A"/>
        <bgColor indexed="64"/>
      </patternFill>
    </fill>
    <fill>
      <patternFill patternType="solid">
        <fgColor rgb="FFFFF9A4"/>
        <bgColor indexed="64"/>
      </patternFill>
    </fill>
    <fill>
      <patternFill patternType="solid">
        <fgColor rgb="FFFFFFC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8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1" fillId="0" borderId="0"/>
    <xf numFmtId="0" fontId="7" fillId="0" borderId="0"/>
    <xf numFmtId="0" fontId="5" fillId="0" borderId="0"/>
    <xf numFmtId="0" fontId="5" fillId="0" borderId="0"/>
    <xf numFmtId="0" fontId="9" fillId="0" borderId="0"/>
    <xf numFmtId="9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/>
    <xf numFmtId="0" fontId="5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1" fillId="0" borderId="0"/>
  </cellStyleXfs>
  <cellXfs count="622">
    <xf numFmtId="0" fontId="0" fillId="0" borderId="0" xfId="0"/>
    <xf numFmtId="0" fontId="10" fillId="0" borderId="0" xfId="0" applyFont="1"/>
    <xf numFmtId="0" fontId="13" fillId="0" borderId="0" xfId="0" applyFont="1" applyBorder="1"/>
    <xf numFmtId="0" fontId="13" fillId="0" borderId="0" xfId="0" applyFont="1"/>
    <xf numFmtId="0" fontId="14" fillId="2" borderId="1" xfId="10" applyFont="1" applyFill="1" applyBorder="1" applyAlignment="1">
      <alignment horizontal="center"/>
    </xf>
    <xf numFmtId="0" fontId="12" fillId="2" borderId="1" xfId="10" applyFont="1" applyFill="1" applyBorder="1" applyAlignment="1">
      <alignment horizontal="center"/>
    </xf>
    <xf numFmtId="0" fontId="12" fillId="2" borderId="1" xfId="10" applyFont="1" applyFill="1" applyBorder="1" applyAlignment="1">
      <alignment horizontal="center" vertical="center"/>
    </xf>
    <xf numFmtId="0" fontId="15" fillId="0" borderId="2" xfId="10" applyFont="1" applyBorder="1" applyAlignment="1">
      <alignment horizontal="center"/>
    </xf>
    <xf numFmtId="0" fontId="15" fillId="0" borderId="2" xfId="10" applyFont="1" applyBorder="1" applyAlignment="1">
      <alignment horizontal="left"/>
    </xf>
    <xf numFmtId="41" fontId="13" fillId="0" borderId="2" xfId="10" applyNumberFormat="1" applyFont="1" applyBorder="1" applyAlignment="1">
      <alignment horizontal="center"/>
    </xf>
    <xf numFmtId="41" fontId="15" fillId="0" borderId="2" xfId="10" applyNumberFormat="1" applyFont="1" applyBorder="1" applyAlignment="1">
      <alignment horizontal="center"/>
    </xf>
    <xf numFmtId="41" fontId="15" fillId="0" borderId="2" xfId="10" quotePrefix="1" applyNumberFormat="1" applyFont="1" applyBorder="1" applyAlignment="1">
      <alignment horizontal="center"/>
    </xf>
    <xf numFmtId="0" fontId="15" fillId="0" borderId="3" xfId="10" applyFont="1" applyBorder="1" applyAlignment="1">
      <alignment horizontal="center"/>
    </xf>
    <xf numFmtId="0" fontId="15" fillId="0" borderId="3" xfId="10" applyFont="1" applyBorder="1" applyAlignment="1">
      <alignment horizontal="left"/>
    </xf>
    <xf numFmtId="41" fontId="13" fillId="0" borderId="3" xfId="10" applyNumberFormat="1" applyFont="1" applyBorder="1" applyAlignment="1">
      <alignment horizontal="center"/>
    </xf>
    <xf numFmtId="41" fontId="15" fillId="0" borderId="3" xfId="10" applyNumberFormat="1" applyFont="1" applyBorder="1" applyAlignment="1">
      <alignment horizontal="center"/>
    </xf>
    <xf numFmtId="41" fontId="15" fillId="0" borderId="3" xfId="10" quotePrefix="1" applyNumberFormat="1" applyFont="1" applyBorder="1" applyAlignment="1">
      <alignment horizontal="center"/>
    </xf>
    <xf numFmtId="0" fontId="15" fillId="0" borderId="4" xfId="10" applyFont="1" applyFill="1" applyBorder="1" applyAlignment="1">
      <alignment horizontal="center" textRotation="180"/>
    </xf>
    <xf numFmtId="0" fontId="15" fillId="0" borderId="5" xfId="10" applyFont="1" applyBorder="1" applyAlignment="1">
      <alignment horizontal="center"/>
    </xf>
    <xf numFmtId="0" fontId="15" fillId="0" borderId="5" xfId="10" applyFont="1" applyBorder="1" applyAlignment="1">
      <alignment horizontal="left"/>
    </xf>
    <xf numFmtId="41" fontId="13" fillId="0" borderId="5" xfId="10" applyNumberFormat="1" applyFont="1" applyBorder="1" applyAlignment="1">
      <alignment horizontal="center"/>
    </xf>
    <xf numFmtId="41" fontId="15" fillId="0" borderId="5" xfId="10" applyNumberFormat="1" applyFont="1" applyBorder="1" applyAlignment="1">
      <alignment horizontal="center"/>
    </xf>
    <xf numFmtId="41" fontId="15" fillId="0" borderId="5" xfId="10" quotePrefix="1" applyNumberFormat="1" applyFont="1" applyBorder="1" applyAlignment="1">
      <alignment horizontal="center"/>
    </xf>
    <xf numFmtId="0" fontId="12" fillId="2" borderId="6" xfId="10" applyFont="1" applyFill="1" applyBorder="1" applyAlignment="1"/>
    <xf numFmtId="0" fontId="12" fillId="2" borderId="6" xfId="10" applyFont="1" applyFill="1" applyBorder="1" applyAlignment="1">
      <alignment horizontal="center"/>
    </xf>
    <xf numFmtId="187" fontId="12" fillId="2" borderId="6" xfId="4" applyNumberFormat="1" applyFont="1" applyFill="1" applyBorder="1" applyAlignment="1"/>
    <xf numFmtId="3" fontId="14" fillId="2" borderId="6" xfId="10" applyNumberFormat="1" applyFont="1" applyFill="1" applyBorder="1" applyAlignment="1">
      <alignment horizontal="center"/>
    </xf>
    <xf numFmtId="0" fontId="13" fillId="0" borderId="0" xfId="10" applyFont="1"/>
    <xf numFmtId="3" fontId="13" fillId="0" borderId="0" xfId="10" applyNumberFormat="1" applyFont="1" applyBorder="1" applyAlignment="1">
      <alignment horizontal="center"/>
    </xf>
    <xf numFmtId="0" fontId="14" fillId="0" borderId="0" xfId="10" applyFont="1"/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left" wrapText="1"/>
    </xf>
    <xf numFmtId="3" fontId="15" fillId="0" borderId="2" xfId="4" applyNumberFormat="1" applyFont="1" applyFill="1" applyBorder="1" applyAlignment="1">
      <alignment horizontal="right" wrapText="1"/>
    </xf>
    <xf numFmtId="0" fontId="13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left" wrapText="1"/>
    </xf>
    <xf numFmtId="3" fontId="15" fillId="0" borderId="3" xfId="4" applyNumberFormat="1" applyFont="1" applyFill="1" applyBorder="1" applyAlignment="1">
      <alignment horizontal="right" wrapText="1"/>
    </xf>
    <xf numFmtId="0" fontId="15" fillId="0" borderId="3" xfId="0" applyFont="1" applyBorder="1" applyAlignment="1">
      <alignment horizontal="left"/>
    </xf>
    <xf numFmtId="3" fontId="15" fillId="0" borderId="3" xfId="4" applyNumberFormat="1" applyFont="1" applyBorder="1" applyAlignment="1">
      <alignment horizontal="right"/>
    </xf>
    <xf numFmtId="3" fontId="16" fillId="0" borderId="3" xfId="0" applyNumberFormat="1" applyFont="1" applyFill="1" applyBorder="1" applyAlignment="1">
      <alignment horizontal="right" vertical="center" wrapText="1"/>
    </xf>
    <xf numFmtId="3" fontId="16" fillId="0" borderId="3" xfId="0" applyNumberFormat="1" applyFont="1" applyFill="1" applyBorder="1" applyAlignment="1">
      <alignment horizontal="right" wrapText="1"/>
    </xf>
    <xf numFmtId="0" fontId="13" fillId="0" borderId="5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3" fontId="15" fillId="0" borderId="5" xfId="4" applyNumberFormat="1" applyFont="1" applyBorder="1" applyAlignment="1">
      <alignment horizontal="right"/>
    </xf>
    <xf numFmtId="0" fontId="13" fillId="0" borderId="0" xfId="9" applyFont="1"/>
    <xf numFmtId="187" fontId="13" fillId="0" borderId="0" xfId="4" applyNumberFormat="1" applyFont="1" applyAlignment="1">
      <alignment horizontal="right"/>
    </xf>
    <xf numFmtId="0" fontId="15" fillId="0" borderId="0" xfId="9" applyFont="1"/>
    <xf numFmtId="187" fontId="15" fillId="0" borderId="0" xfId="4" applyNumberFormat="1" applyFont="1" applyAlignment="1">
      <alignment horizontal="right"/>
    </xf>
    <xf numFmtId="0" fontId="17" fillId="0" borderId="0" xfId="9" applyFont="1"/>
    <xf numFmtId="0" fontId="17" fillId="0" borderId="0" xfId="9" applyFont="1" applyAlignment="1">
      <alignment horizontal="center"/>
    </xf>
    <xf numFmtId="0" fontId="18" fillId="0" borderId="0" xfId="6" applyFont="1"/>
    <xf numFmtId="0" fontId="13" fillId="0" borderId="0" xfId="6" applyFont="1"/>
    <xf numFmtId="187" fontId="13" fillId="0" borderId="7" xfId="8" applyNumberFormat="1" applyFont="1" applyBorder="1"/>
    <xf numFmtId="187" fontId="13" fillId="0" borderId="8" xfId="8" applyNumberFormat="1" applyFont="1" applyBorder="1"/>
    <xf numFmtId="0" fontId="13" fillId="0" borderId="0" xfId="8" applyFont="1" applyBorder="1"/>
    <xf numFmtId="0" fontId="13" fillId="0" borderId="0" xfId="8" applyFont="1"/>
    <xf numFmtId="0" fontId="19" fillId="0" borderId="0" xfId="6" applyFont="1"/>
    <xf numFmtId="0" fontId="13" fillId="0" borderId="0" xfId="0" applyFont="1" applyFill="1"/>
    <xf numFmtId="0" fontId="13" fillId="0" borderId="9" xfId="0" applyFont="1" applyFill="1" applyBorder="1" applyAlignment="1">
      <alignment horizontal="center" textRotation="180"/>
    </xf>
    <xf numFmtId="0" fontId="20" fillId="0" borderId="0" xfId="0" applyFont="1"/>
    <xf numFmtId="0" fontId="15" fillId="0" borderId="0" xfId="0" applyFont="1"/>
    <xf numFmtId="0" fontId="15" fillId="0" borderId="0" xfId="6" applyFont="1" applyAlignment="1">
      <alignment vertical="center"/>
    </xf>
    <xf numFmtId="0" fontId="12" fillId="3" borderId="10" xfId="6" applyFont="1" applyFill="1" applyBorder="1" applyAlignment="1">
      <alignment horizontal="center"/>
    </xf>
    <xf numFmtId="0" fontId="26" fillId="0" borderId="7" xfId="6" applyFont="1" applyBorder="1" applyAlignment="1">
      <alignment horizontal="left"/>
    </xf>
    <xf numFmtId="1" fontId="26" fillId="4" borderId="8" xfId="6" applyNumberFormat="1" applyFont="1" applyFill="1" applyBorder="1" applyAlignment="1">
      <alignment horizontal="center"/>
    </xf>
    <xf numFmtId="0" fontId="26" fillId="0" borderId="8" xfId="6" applyFont="1" applyBorder="1" applyAlignment="1">
      <alignment horizontal="left"/>
    </xf>
    <xf numFmtId="0" fontId="26" fillId="0" borderId="8" xfId="6" applyFont="1" applyBorder="1"/>
    <xf numFmtId="1" fontId="26" fillId="4" borderId="11" xfId="6" applyNumberFormat="1" applyFont="1" applyFill="1" applyBorder="1" applyAlignment="1">
      <alignment horizontal="center"/>
    </xf>
    <xf numFmtId="0" fontId="24" fillId="0" borderId="0" xfId="6" applyFont="1" applyBorder="1" applyAlignment="1">
      <alignment vertical="top" wrapText="1"/>
    </xf>
    <xf numFmtId="43" fontId="13" fillId="0" borderId="0" xfId="5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3" fillId="0" borderId="0" xfId="6" applyFont="1" applyBorder="1"/>
    <xf numFmtId="0" fontId="27" fillId="0" borderId="0" xfId="6" applyFont="1"/>
    <xf numFmtId="3" fontId="13" fillId="0" borderId="0" xfId="0" applyNumberFormat="1" applyFont="1"/>
    <xf numFmtId="16" fontId="12" fillId="2" borderId="6" xfId="10" applyNumberFormat="1" applyFont="1" applyFill="1" applyBorder="1" applyAlignment="1">
      <alignment horizontal="center"/>
    </xf>
    <xf numFmtId="0" fontId="13" fillId="0" borderId="0" xfId="2" applyFont="1"/>
    <xf numFmtId="0" fontId="13" fillId="0" borderId="0" xfId="2" applyFont="1" applyAlignment="1"/>
    <xf numFmtId="0" fontId="15" fillId="0" borderId="0" xfId="2" applyFont="1"/>
    <xf numFmtId="0" fontId="23" fillId="0" borderId="0" xfId="2" applyFont="1" applyAlignment="1">
      <alignment horizontal="center" vertical="top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top"/>
    </xf>
    <xf numFmtId="0" fontId="15" fillId="0" borderId="0" xfId="2" applyFont="1" applyAlignment="1">
      <alignment vertical="top"/>
    </xf>
    <xf numFmtId="0" fontId="14" fillId="2" borderId="6" xfId="0" applyFont="1" applyFill="1" applyBorder="1" applyAlignment="1">
      <alignment horizontal="center" vertical="center"/>
    </xf>
    <xf numFmtId="0" fontId="14" fillId="2" borderId="6" xfId="9" applyFont="1" applyFill="1" applyBorder="1" applyAlignment="1">
      <alignment horizontal="center" vertical="center"/>
    </xf>
    <xf numFmtId="0" fontId="14" fillId="2" borderId="6" xfId="9" applyFont="1" applyFill="1" applyBorder="1" applyAlignment="1">
      <alignment horizontal="center" vertical="center" wrapText="1"/>
    </xf>
    <xf numFmtId="0" fontId="14" fillId="2" borderId="13" xfId="9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3" fillId="0" borderId="14" xfId="2" applyFont="1" applyBorder="1" applyAlignment="1">
      <alignment vertical="top"/>
    </xf>
    <xf numFmtId="3" fontId="0" fillId="0" borderId="0" xfId="0" applyNumberFormat="1"/>
    <xf numFmtId="0" fontId="37" fillId="5" borderId="15" xfId="0" applyFont="1" applyFill="1" applyBorder="1" applyAlignment="1">
      <alignment horizontal="center" vertical="center" wrapText="1"/>
    </xf>
    <xf numFmtId="0" fontId="38" fillId="5" borderId="15" xfId="0" applyFont="1" applyFill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3" fontId="7" fillId="5" borderId="15" xfId="0" applyNumberFormat="1" applyFont="1" applyFill="1" applyBorder="1" applyAlignment="1">
      <alignment horizontal="center" vertical="center" wrapText="1"/>
    </xf>
    <xf numFmtId="3" fontId="0" fillId="5" borderId="15" xfId="0" applyNumberFormat="1" applyFill="1" applyBorder="1"/>
    <xf numFmtId="0" fontId="7" fillId="0" borderId="0" xfId="0" applyFont="1"/>
    <xf numFmtId="49" fontId="7" fillId="0" borderId="0" xfId="0" applyNumberFormat="1" applyFont="1"/>
    <xf numFmtId="3" fontId="7" fillId="0" borderId="0" xfId="0" applyNumberFormat="1" applyFont="1"/>
    <xf numFmtId="190" fontId="0" fillId="0" borderId="0" xfId="0" applyNumberFormat="1"/>
    <xf numFmtId="190" fontId="7" fillId="0" borderId="0" xfId="0" applyNumberFormat="1" applyFont="1"/>
    <xf numFmtId="191" fontId="7" fillId="0" borderId="0" xfId="0" applyNumberFormat="1" applyFont="1"/>
    <xf numFmtId="192" fontId="0" fillId="0" borderId="0" xfId="0" applyNumberFormat="1"/>
    <xf numFmtId="41" fontId="13" fillId="0" borderId="0" xfId="0" applyNumberFormat="1" applyFont="1"/>
    <xf numFmtId="0" fontId="40" fillId="6" borderId="35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41" fillId="7" borderId="35" xfId="0" applyFont="1" applyFill="1" applyBorder="1" applyAlignment="1">
      <alignment vertical="center" wrapText="1"/>
    </xf>
    <xf numFmtId="3" fontId="42" fillId="8" borderId="35" xfId="0" applyNumberFormat="1" applyFont="1" applyFill="1" applyBorder="1" applyAlignment="1">
      <alignment horizontal="right" vertical="center" wrapText="1"/>
    </xf>
    <xf numFmtId="0" fontId="43" fillId="7" borderId="35" xfId="0" applyFont="1" applyFill="1" applyBorder="1" applyAlignment="1">
      <alignment vertical="center" wrapText="1"/>
    </xf>
    <xf numFmtId="3" fontId="44" fillId="8" borderId="35" xfId="0" applyNumberFormat="1" applyFont="1" applyFill="1" applyBorder="1" applyAlignment="1">
      <alignment horizontal="right" vertical="center" wrapText="1"/>
    </xf>
    <xf numFmtId="0" fontId="44" fillId="8" borderId="35" xfId="0" applyFont="1" applyFill="1" applyBorder="1" applyAlignment="1">
      <alignment horizontal="right" vertical="center" wrapText="1"/>
    </xf>
    <xf numFmtId="0" fontId="41" fillId="7" borderId="35" xfId="0" applyFont="1" applyFill="1" applyBorder="1" applyAlignment="1">
      <alignment horizontal="center" vertical="center" wrapText="1"/>
    </xf>
    <xf numFmtId="0" fontId="43" fillId="7" borderId="36" xfId="0" applyFont="1" applyFill="1" applyBorder="1" applyAlignment="1">
      <alignment vertical="center" wrapText="1"/>
    </xf>
    <xf numFmtId="3" fontId="44" fillId="8" borderId="36" xfId="0" applyNumberFormat="1" applyFont="1" applyFill="1" applyBorder="1" applyAlignment="1">
      <alignment horizontal="right" vertical="center" wrapText="1"/>
    </xf>
    <xf numFmtId="0" fontId="43" fillId="7" borderId="37" xfId="0" applyFont="1" applyFill="1" applyBorder="1" applyAlignment="1">
      <alignment vertical="center" wrapText="1"/>
    </xf>
    <xf numFmtId="3" fontId="44" fillId="8" borderId="37" xfId="0" applyNumberFormat="1" applyFont="1" applyFill="1" applyBorder="1" applyAlignment="1">
      <alignment horizontal="right" vertical="center" wrapText="1"/>
    </xf>
    <xf numFmtId="0" fontId="41" fillId="7" borderId="38" xfId="0" applyFont="1" applyFill="1" applyBorder="1" applyAlignment="1">
      <alignment horizontal="center" vertical="center" wrapText="1"/>
    </xf>
    <xf numFmtId="3" fontId="42" fillId="0" borderId="15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/>
    <xf numFmtId="0" fontId="43" fillId="0" borderId="0" xfId="0" applyFont="1" applyFill="1" applyBorder="1" applyAlignment="1">
      <alignment vertical="center" wrapText="1"/>
    </xf>
    <xf numFmtId="3" fontId="44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/>
    <xf numFmtId="3" fontId="15" fillId="0" borderId="0" xfId="0" applyNumberFormat="1" applyFont="1" applyFill="1" applyBorder="1"/>
    <xf numFmtId="3" fontId="13" fillId="0" borderId="0" xfId="9" applyNumberFormat="1" applyFont="1"/>
    <xf numFmtId="3" fontId="17" fillId="0" borderId="0" xfId="9" applyNumberFormat="1" applyFont="1" applyAlignment="1">
      <alignment horizontal="center"/>
    </xf>
    <xf numFmtId="41" fontId="12" fillId="2" borderId="6" xfId="10" applyNumberFormat="1" applyFont="1" applyFill="1" applyBorder="1" applyAlignment="1">
      <alignment horizontal="center"/>
    </xf>
    <xf numFmtId="0" fontId="0" fillId="0" borderId="0" xfId="0" applyNumberFormat="1"/>
    <xf numFmtId="0" fontId="7" fillId="0" borderId="0" xfId="0" applyNumberFormat="1" applyFont="1"/>
    <xf numFmtId="2" fontId="0" fillId="0" borderId="0" xfId="0" applyNumberFormat="1"/>
    <xf numFmtId="0" fontId="0" fillId="9" borderId="0" xfId="0" applyFill="1"/>
    <xf numFmtId="187" fontId="0" fillId="0" borderId="0" xfId="0" applyNumberFormat="1"/>
    <xf numFmtId="0" fontId="0" fillId="10" borderId="0" xfId="0" applyFill="1"/>
    <xf numFmtId="0" fontId="28" fillId="12" borderId="15" xfId="8" applyFont="1" applyFill="1" applyBorder="1" applyAlignment="1">
      <alignment horizontal="center" vertical="center"/>
    </xf>
    <xf numFmtId="41" fontId="15" fillId="0" borderId="0" xfId="4" applyNumberFormat="1" applyFont="1" applyFill="1" applyBorder="1" applyAlignment="1">
      <alignment horizontal="center"/>
    </xf>
    <xf numFmtId="2" fontId="13" fillId="0" borderId="8" xfId="6" applyNumberFormat="1" applyFont="1" applyBorder="1"/>
    <xf numFmtId="2" fontId="13" fillId="0" borderId="11" xfId="6" applyNumberFormat="1" applyFont="1" applyBorder="1"/>
    <xf numFmtId="0" fontId="15" fillId="0" borderId="21" xfId="0" applyFont="1" applyBorder="1" applyAlignment="1">
      <alignment horizontal="center"/>
    </xf>
    <xf numFmtId="0" fontId="15" fillId="0" borderId="21" xfId="0" applyFont="1" applyBorder="1"/>
    <xf numFmtId="0" fontId="15" fillId="0" borderId="21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8" xfId="0" applyFont="1" applyBorder="1"/>
    <xf numFmtId="0" fontId="15" fillId="0" borderId="8" xfId="0" applyNumberFormat="1" applyFont="1" applyBorder="1" applyAlignment="1">
      <alignment horizontal="center"/>
    </xf>
    <xf numFmtId="0" fontId="15" fillId="0" borderId="22" xfId="0" applyFont="1" applyBorder="1"/>
    <xf numFmtId="0" fontId="15" fillId="0" borderId="22" xfId="0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3" fontId="12" fillId="3" borderId="15" xfId="0" applyNumberFormat="1" applyFont="1" applyFill="1" applyBorder="1" applyAlignment="1">
      <alignment horizontal="center"/>
    </xf>
    <xf numFmtId="0" fontId="14" fillId="2" borderId="23" xfId="9" applyFont="1" applyFill="1" applyBorder="1" applyAlignment="1">
      <alignment horizontal="center" vertical="center" wrapText="1"/>
    </xf>
    <xf numFmtId="0" fontId="26" fillId="0" borderId="0" xfId="0" applyFont="1"/>
    <xf numFmtId="1" fontId="15" fillId="0" borderId="0" xfId="0" applyNumberFormat="1" applyFont="1" applyAlignment="1">
      <alignment horizontal="left" textRotation="90"/>
    </xf>
    <xf numFmtId="0" fontId="15" fillId="0" borderId="0" xfId="2" applyFont="1" applyAlignment="1"/>
    <xf numFmtId="0" fontId="13" fillId="0" borderId="0" xfId="6" applyFont="1" applyAlignment="1">
      <alignment horizontal="center"/>
    </xf>
    <xf numFmtId="0" fontId="22" fillId="0" borderId="14" xfId="0" applyFont="1" applyBorder="1" applyAlignment="1">
      <alignment horizontal="left" vertical="center"/>
    </xf>
    <xf numFmtId="0" fontId="22" fillId="0" borderId="0" xfId="2" applyFont="1" applyAlignment="1"/>
    <xf numFmtId="0" fontId="7" fillId="0" borderId="0" xfId="2" applyAlignment="1"/>
    <xf numFmtId="0" fontId="45" fillId="0" borderId="0" xfId="6" applyFont="1"/>
    <xf numFmtId="2" fontId="27" fillId="0" borderId="0" xfId="6" applyNumberFormat="1" applyFont="1"/>
    <xf numFmtId="0" fontId="22" fillId="0" borderId="0" xfId="0" applyFont="1" applyBorder="1" applyAlignment="1">
      <alignment horizontal="left" vertical="center"/>
    </xf>
    <xf numFmtId="0" fontId="10" fillId="0" borderId="0" xfId="0" applyFont="1" applyBorder="1"/>
    <xf numFmtId="188" fontId="12" fillId="3" borderId="15" xfId="4" applyNumberFormat="1" applyFont="1" applyFill="1" applyBorder="1" applyAlignment="1">
      <alignment horizontal="center"/>
    </xf>
    <xf numFmtId="0" fontId="15" fillId="0" borderId="0" xfId="6" applyFont="1"/>
    <xf numFmtId="0" fontId="13" fillId="0" borderId="0" xfId="6" applyFont="1" applyAlignment="1"/>
    <xf numFmtId="187" fontId="13" fillId="0" borderId="0" xfId="5" applyNumberFormat="1" applyFont="1"/>
    <xf numFmtId="0" fontId="14" fillId="0" borderId="0" xfId="6" applyFont="1"/>
    <xf numFmtId="0" fontId="14" fillId="0" borderId="0" xfId="6" applyFont="1" applyAlignment="1">
      <alignment horizontal="left"/>
    </xf>
    <xf numFmtId="0" fontId="14" fillId="0" borderId="0" xfId="6" applyFont="1" applyAlignment="1"/>
    <xf numFmtId="0" fontId="14" fillId="0" borderId="0" xfId="6" applyFont="1" applyBorder="1"/>
    <xf numFmtId="187" fontId="13" fillId="0" borderId="0" xfId="5" applyNumberFormat="1" applyFont="1" applyBorder="1" applyAlignment="1">
      <alignment horizontal="right"/>
    </xf>
    <xf numFmtId="0" fontId="13" fillId="0" borderId="15" xfId="6" applyFont="1" applyBorder="1" applyAlignment="1">
      <alignment horizontal="center"/>
    </xf>
    <xf numFmtId="0" fontId="13" fillId="0" borderId="16" xfId="6" applyFont="1" applyBorder="1"/>
    <xf numFmtId="0" fontId="13" fillId="0" borderId="15" xfId="6" applyFont="1" applyBorder="1"/>
    <xf numFmtId="43" fontId="13" fillId="0" borderId="15" xfId="5" applyFont="1" applyBorder="1" applyAlignment="1">
      <alignment horizontal="right"/>
    </xf>
    <xf numFmtId="188" fontId="13" fillId="0" borderId="0" xfId="5" applyNumberFormat="1" applyFont="1" applyBorder="1"/>
    <xf numFmtId="187" fontId="13" fillId="0" borderId="0" xfId="5" applyNumberFormat="1" applyFont="1" applyFill="1" applyBorder="1" applyAlignment="1">
      <alignment horizontal="right"/>
    </xf>
    <xf numFmtId="187" fontId="13" fillId="0" borderId="0" xfId="5" applyNumberFormat="1" applyFont="1" applyFill="1" applyBorder="1" applyAlignment="1">
      <alignment horizontal="center"/>
    </xf>
    <xf numFmtId="0" fontId="7" fillId="0" borderId="0" xfId="6"/>
    <xf numFmtId="187" fontId="13" fillId="0" borderId="0" xfId="6" applyNumberFormat="1" applyFont="1"/>
    <xf numFmtId="187" fontId="13" fillId="0" borderId="8" xfId="5" applyNumberFormat="1" applyFont="1" applyBorder="1"/>
    <xf numFmtId="187" fontId="30" fillId="0" borderId="0" xfId="5" applyNumberFormat="1" applyFont="1" applyAlignment="1">
      <alignment horizontal="right" vertical="center" wrapText="1"/>
    </xf>
    <xf numFmtId="3" fontId="13" fillId="0" borderId="0" xfId="6" applyNumberFormat="1" applyFont="1"/>
    <xf numFmtId="0" fontId="13" fillId="0" borderId="8" xfId="6" applyFont="1" applyBorder="1"/>
    <xf numFmtId="187" fontId="13" fillId="0" borderId="11" xfId="5" applyNumberFormat="1" applyFont="1" applyBorder="1"/>
    <xf numFmtId="3" fontId="12" fillId="3" borderId="10" xfId="6" applyNumberFormat="1" applyFont="1" applyFill="1" applyBorder="1" applyAlignment="1">
      <alignment horizontal="center"/>
    </xf>
    <xf numFmtId="0" fontId="13" fillId="0" borderId="15" xfId="6" applyFont="1" applyBorder="1" applyAlignment="1">
      <alignment horizontal="center" vertical="center"/>
    </xf>
    <xf numFmtId="0" fontId="13" fillId="0" borderId="0" xfId="6" applyFont="1" applyBorder="1" applyAlignment="1"/>
    <xf numFmtId="0" fontId="15" fillId="0" borderId="0" xfId="6" applyFont="1" applyAlignment="1"/>
    <xf numFmtId="0" fontId="22" fillId="0" borderId="0" xfId="6" applyFont="1" applyBorder="1" applyAlignment="1"/>
    <xf numFmtId="0" fontId="22" fillId="0" borderId="0" xfId="6" applyFont="1" applyBorder="1" applyAlignment="1">
      <alignment horizontal="left"/>
    </xf>
    <xf numFmtId="0" fontId="25" fillId="0" borderId="0" xfId="6" applyFont="1" applyBorder="1" applyAlignment="1">
      <alignment horizontal="center"/>
    </xf>
    <xf numFmtId="0" fontId="22" fillId="0" borderId="14" xfId="6" applyFont="1" applyBorder="1" applyAlignment="1">
      <alignment vertical="center"/>
    </xf>
    <xf numFmtId="0" fontId="13" fillId="0" borderId="0" xfId="2" applyFont="1" applyBorder="1"/>
    <xf numFmtId="4" fontId="15" fillId="0" borderId="0" xfId="2" applyNumberFormat="1" applyFont="1" applyBorder="1" applyAlignment="1"/>
    <xf numFmtId="0" fontId="15" fillId="0" borderId="0" xfId="6" applyFont="1" applyFill="1"/>
    <xf numFmtId="0" fontId="13" fillId="0" borderId="0" xfId="2" applyFont="1" applyFill="1"/>
    <xf numFmtId="0" fontId="15" fillId="0" borderId="0" xfId="6" applyFont="1" applyAlignment="1">
      <alignment horizontal="center" vertical="center"/>
    </xf>
    <xf numFmtId="0" fontId="15" fillId="0" borderId="0" xfId="2" applyFont="1" applyBorder="1"/>
    <xf numFmtId="0" fontId="13" fillId="0" borderId="0" xfId="6" applyFont="1" applyBorder="1" applyAlignment="1">
      <alignment horizontal="center" vertical="center"/>
    </xf>
    <xf numFmtId="3" fontId="13" fillId="0" borderId="0" xfId="6" applyNumberFormat="1" applyFont="1" applyBorder="1" applyAlignment="1">
      <alignment vertical="center"/>
    </xf>
    <xf numFmtId="2" fontId="13" fillId="0" borderId="0" xfId="6" applyNumberFormat="1" applyFont="1" applyBorder="1" applyAlignment="1">
      <alignment vertical="center"/>
    </xf>
    <xf numFmtId="187" fontId="13" fillId="0" borderId="0" xfId="5" applyNumberFormat="1" applyFont="1" applyBorder="1" applyAlignment="1">
      <alignment vertical="center"/>
    </xf>
    <xf numFmtId="3" fontId="47" fillId="0" borderId="0" xfId="0" applyNumberFormat="1" applyFont="1" applyBorder="1"/>
    <xf numFmtId="0" fontId="26" fillId="0" borderId="0" xfId="0" applyFont="1" applyAlignment="1">
      <alignment vertical="center"/>
    </xf>
    <xf numFmtId="0" fontId="14" fillId="2" borderId="25" xfId="9" applyFont="1" applyFill="1" applyBorder="1" applyAlignment="1">
      <alignment horizontal="center" wrapText="1"/>
    </xf>
    <xf numFmtId="3" fontId="15" fillId="0" borderId="3" xfId="0" applyNumberFormat="1" applyFont="1" applyFill="1" applyBorder="1"/>
    <xf numFmtId="3" fontId="15" fillId="0" borderId="5" xfId="0" applyNumberFormat="1" applyFont="1" applyFill="1" applyBorder="1"/>
    <xf numFmtId="3" fontId="15" fillId="0" borderId="2" xfId="0" applyNumberFormat="1" applyFont="1" applyFill="1" applyBorder="1"/>
    <xf numFmtId="3" fontId="15" fillId="0" borderId="27" xfId="0" applyNumberFormat="1" applyFont="1" applyFill="1" applyBorder="1"/>
    <xf numFmtId="3" fontId="15" fillId="0" borderId="12" xfId="0" applyNumberFormat="1" applyFont="1" applyFill="1" applyBorder="1"/>
    <xf numFmtId="3" fontId="15" fillId="0" borderId="28" xfId="0" applyNumberFormat="1" applyFont="1" applyFill="1" applyBorder="1"/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3" fontId="13" fillId="0" borderId="0" xfId="0" applyNumberFormat="1" applyFont="1" applyBorder="1"/>
    <xf numFmtId="0" fontId="24" fillId="0" borderId="15" xfId="11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3" fontId="13" fillId="0" borderId="15" xfId="5" applyNumberFormat="1" applyFont="1" applyBorder="1" applyAlignment="1">
      <alignment vertical="center"/>
    </xf>
    <xf numFmtId="43" fontId="13" fillId="0" borderId="0" xfId="5" applyFont="1" applyBorder="1" applyAlignment="1">
      <alignment horizontal="right"/>
    </xf>
    <xf numFmtId="4" fontId="13" fillId="0" borderId="15" xfId="6" quotePrefix="1" applyNumberFormat="1" applyFont="1" applyBorder="1" applyAlignment="1">
      <alignment vertical="center"/>
    </xf>
    <xf numFmtId="0" fontId="32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6" applyFont="1" applyAlignment="1">
      <alignment horizontal="center"/>
    </xf>
    <xf numFmtId="1" fontId="15" fillId="0" borderId="0" xfId="2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33" fillId="13" borderId="15" xfId="0" applyFont="1" applyFill="1" applyBorder="1"/>
    <xf numFmtId="0" fontId="34" fillId="13" borderId="15" xfId="0" applyFont="1" applyFill="1" applyBorder="1" applyAlignment="1">
      <alignment horizontal="center"/>
    </xf>
    <xf numFmtId="0" fontId="35" fillId="0" borderId="15" xfId="0" applyFont="1" applyBorder="1"/>
    <xf numFmtId="0" fontId="36" fillId="0" borderId="15" xfId="0" applyFont="1" applyBorder="1"/>
    <xf numFmtId="0" fontId="46" fillId="15" borderId="0" xfId="6" applyFont="1" applyFill="1"/>
    <xf numFmtId="0" fontId="14" fillId="0" borderId="0" xfId="0" applyFont="1"/>
    <xf numFmtId="0" fontId="13" fillId="11" borderId="0" xfId="0" applyFont="1" applyFill="1"/>
    <xf numFmtId="0" fontId="15" fillId="0" borderId="3" xfId="10" applyFont="1" applyFill="1" applyBorder="1" applyAlignment="1">
      <alignment horizontal="center"/>
    </xf>
    <xf numFmtId="0" fontId="15" fillId="0" borderId="3" xfId="10" applyFont="1" applyFill="1" applyBorder="1" applyAlignment="1">
      <alignment horizontal="left"/>
    </xf>
    <xf numFmtId="41" fontId="13" fillId="0" borderId="3" xfId="10" applyNumberFormat="1" applyFont="1" applyFill="1" applyBorder="1" applyAlignment="1">
      <alignment horizontal="center"/>
    </xf>
    <xf numFmtId="41" fontId="15" fillId="0" borderId="3" xfId="10" applyNumberFormat="1" applyFont="1" applyFill="1" applyBorder="1" applyAlignment="1">
      <alignment horizontal="center"/>
    </xf>
    <xf numFmtId="41" fontId="15" fillId="0" borderId="3" xfId="1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textRotation="90"/>
    </xf>
    <xf numFmtId="0" fontId="22" fillId="0" borderId="0" xfId="0" applyFont="1"/>
    <xf numFmtId="1" fontId="26" fillId="4" borderId="21" xfId="6" applyNumberFormat="1" applyFont="1" applyFill="1" applyBorder="1" applyAlignment="1">
      <alignment horizontal="center"/>
    </xf>
    <xf numFmtId="0" fontId="26" fillId="0" borderId="21" xfId="6" applyFont="1" applyBorder="1" applyAlignment="1">
      <alignment horizontal="left"/>
    </xf>
    <xf numFmtId="3" fontId="13" fillId="0" borderId="21" xfId="6" applyNumberFormat="1" applyFont="1" applyBorder="1" applyAlignment="1">
      <alignment vertical="center"/>
    </xf>
    <xf numFmtId="2" fontId="13" fillId="0" borderId="21" xfId="6" applyNumberFormat="1" applyFont="1" applyBorder="1"/>
    <xf numFmtId="187" fontId="13" fillId="0" borderId="21" xfId="5" applyNumberFormat="1" applyFont="1" applyBorder="1"/>
    <xf numFmtId="3" fontId="12" fillId="3" borderId="11" xfId="6" applyNumberFormat="1" applyFont="1" applyFill="1" applyBorder="1" applyAlignment="1">
      <alignment horizontal="center"/>
    </xf>
    <xf numFmtId="0" fontId="12" fillId="3" borderId="11" xfId="6" applyFont="1" applyFill="1" applyBorder="1" applyAlignment="1">
      <alignment horizontal="center"/>
    </xf>
    <xf numFmtId="0" fontId="13" fillId="0" borderId="0" xfId="6" applyFont="1" applyAlignment="1">
      <alignment vertical="top"/>
    </xf>
    <xf numFmtId="0" fontId="13" fillId="0" borderId="0" xfId="6" applyFont="1" applyAlignment="1">
      <alignment horizontal="left" vertical="top"/>
    </xf>
    <xf numFmtId="187" fontId="13" fillId="0" borderId="29" xfId="5" applyNumberFormat="1" applyFont="1" applyBorder="1" applyAlignment="1">
      <alignment horizontal="center" vertical="center" wrapText="1"/>
    </xf>
    <xf numFmtId="187" fontId="13" fillId="0" borderId="15" xfId="5" applyNumberFormat="1" applyFont="1" applyBorder="1" applyAlignment="1">
      <alignment horizontal="right"/>
    </xf>
    <xf numFmtId="43" fontId="13" fillId="0" borderId="15" xfId="5" applyNumberFormat="1" applyFont="1" applyBorder="1" applyAlignment="1">
      <alignment horizontal="center"/>
    </xf>
    <xf numFmtId="43" fontId="13" fillId="0" borderId="15" xfId="5" applyNumberFormat="1" applyFont="1" applyBorder="1" applyAlignment="1">
      <alignment horizontal="right"/>
    </xf>
    <xf numFmtId="41" fontId="13" fillId="0" borderId="15" xfId="5" applyNumberFormat="1" applyFont="1" applyFill="1" applyBorder="1" applyAlignment="1">
      <alignment horizontal="center"/>
    </xf>
    <xf numFmtId="187" fontId="13" fillId="0" borderId="15" xfId="5" applyNumberFormat="1" applyFont="1" applyBorder="1" applyAlignment="1">
      <alignment horizontal="center"/>
    </xf>
    <xf numFmtId="2" fontId="13" fillId="0" borderId="15" xfId="5" applyNumberFormat="1" applyFont="1" applyBorder="1" applyAlignment="1">
      <alignment horizontal="center"/>
    </xf>
    <xf numFmtId="43" fontId="13" fillId="0" borderId="15" xfId="5" applyNumberFormat="1" applyFont="1" applyFill="1" applyBorder="1" applyAlignment="1">
      <alignment horizontal="right"/>
    </xf>
    <xf numFmtId="0" fontId="13" fillId="0" borderId="15" xfId="6" applyFont="1" applyBorder="1" applyAlignment="1">
      <alignment horizontal="right"/>
    </xf>
    <xf numFmtId="2" fontId="13" fillId="0" borderId="15" xfId="6" applyNumberFormat="1" applyFont="1" applyBorder="1" applyAlignment="1">
      <alignment horizontal="center"/>
    </xf>
    <xf numFmtId="43" fontId="13" fillId="0" borderId="15" xfId="6" applyNumberFormat="1" applyFont="1" applyBorder="1" applyAlignment="1">
      <alignment horizontal="center"/>
    </xf>
    <xf numFmtId="41" fontId="13" fillId="0" borderId="15" xfId="6" applyNumberFormat="1" applyFont="1" applyFill="1" applyBorder="1" applyAlignment="1">
      <alignment horizontal="center"/>
    </xf>
    <xf numFmtId="0" fontId="13" fillId="0" borderId="15" xfId="6" applyFont="1" applyFill="1" applyBorder="1" applyAlignment="1">
      <alignment horizontal="center"/>
    </xf>
    <xf numFmtId="187" fontId="13" fillId="0" borderId="15" xfId="5" applyNumberFormat="1" applyFont="1" applyFill="1" applyBorder="1" applyAlignment="1">
      <alignment horizontal="right"/>
    </xf>
    <xf numFmtId="2" fontId="13" fillId="0" borderId="15" xfId="6" applyNumberFormat="1" applyFont="1" applyFill="1" applyBorder="1" applyAlignment="1">
      <alignment horizontal="center"/>
    </xf>
    <xf numFmtId="43" fontId="13" fillId="0" borderId="15" xfId="5" applyFont="1" applyFill="1" applyBorder="1" applyAlignment="1">
      <alignment horizontal="right"/>
    </xf>
    <xf numFmtId="43" fontId="13" fillId="0" borderId="15" xfId="6" applyNumberFormat="1" applyFont="1" applyFill="1" applyBorder="1" applyAlignment="1">
      <alignment horizontal="center"/>
    </xf>
    <xf numFmtId="0" fontId="13" fillId="0" borderId="15" xfId="6" applyFont="1" applyFill="1" applyBorder="1" applyAlignment="1">
      <alignment horizontal="right"/>
    </xf>
    <xf numFmtId="187" fontId="13" fillId="0" borderId="15" xfId="5" applyNumberFormat="1" applyFont="1" applyFill="1" applyBorder="1" applyAlignment="1">
      <alignment horizontal="center"/>
    </xf>
    <xf numFmtId="43" fontId="13" fillId="0" borderId="15" xfId="5" applyFont="1" applyFill="1" applyBorder="1" applyAlignment="1"/>
    <xf numFmtId="187" fontId="13" fillId="0" borderId="15" xfId="5" applyNumberFormat="1" applyFont="1" applyFill="1" applyBorder="1"/>
    <xf numFmtId="187" fontId="13" fillId="0" borderId="15" xfId="5" applyNumberFormat="1" applyFont="1" applyBorder="1"/>
    <xf numFmtId="0" fontId="13" fillId="16" borderId="15" xfId="6" applyFont="1" applyFill="1" applyBorder="1" applyAlignment="1">
      <alignment horizontal="center"/>
    </xf>
    <xf numFmtId="187" fontId="13" fillId="16" borderId="15" xfId="5" applyNumberFormat="1" applyFont="1" applyFill="1" applyBorder="1" applyAlignment="1">
      <alignment horizontal="center"/>
    </xf>
    <xf numFmtId="2" fontId="13" fillId="16" borderId="15" xfId="6" applyNumberFormat="1" applyFont="1" applyFill="1" applyBorder="1" applyAlignment="1">
      <alignment horizontal="center"/>
    </xf>
    <xf numFmtId="187" fontId="13" fillId="16" borderId="15" xfId="5" applyNumberFormat="1" applyFont="1" applyFill="1" applyBorder="1" applyAlignment="1">
      <alignment horizontal="right"/>
    </xf>
    <xf numFmtId="43" fontId="13" fillId="16" borderId="15" xfId="6" applyNumberFormat="1" applyFont="1" applyFill="1" applyBorder="1" applyAlignment="1">
      <alignment horizontal="center"/>
    </xf>
    <xf numFmtId="43" fontId="13" fillId="16" borderId="15" xfId="5" applyNumberFormat="1" applyFont="1" applyFill="1" applyBorder="1" applyAlignment="1">
      <alignment horizontal="right"/>
    </xf>
    <xf numFmtId="0" fontId="13" fillId="16" borderId="15" xfId="6" applyFont="1" applyFill="1" applyBorder="1"/>
    <xf numFmtId="187" fontId="13" fillId="16" borderId="15" xfId="5" applyNumberFormat="1" applyFont="1" applyFill="1" applyBorder="1"/>
    <xf numFmtId="4" fontId="13" fillId="0" borderId="0" xfId="6" applyNumberFormat="1" applyFont="1" applyFill="1" applyBorder="1"/>
    <xf numFmtId="0" fontId="5" fillId="0" borderId="0" xfId="13" applyFont="1"/>
    <xf numFmtId="187" fontId="25" fillId="0" borderId="15" xfId="5" applyNumberFormat="1" applyFont="1" applyBorder="1" applyAlignment="1">
      <alignment vertical="center"/>
    </xf>
    <xf numFmtId="187" fontId="25" fillId="0" borderId="15" xfId="5" applyNumberFormat="1" applyFont="1" applyBorder="1" applyAlignment="1">
      <alignment horizontal="center" vertical="center"/>
    </xf>
    <xf numFmtId="3" fontId="25" fillId="0" borderId="15" xfId="6" applyNumberFormat="1" applyFont="1" applyBorder="1" applyAlignment="1">
      <alignment horizontal="center" vertical="center"/>
    </xf>
    <xf numFmtId="0" fontId="25" fillId="0" borderId="15" xfId="6" applyFont="1" applyBorder="1" applyAlignment="1">
      <alignment horizontal="center" vertical="center"/>
    </xf>
    <xf numFmtId="0" fontId="25" fillId="0" borderId="15" xfId="3" applyFont="1" applyFill="1" applyBorder="1" applyAlignment="1">
      <alignment vertical="center" wrapText="1"/>
    </xf>
    <xf numFmtId="0" fontId="25" fillId="0" borderId="15" xfId="0" applyFont="1" applyBorder="1"/>
    <xf numFmtId="0" fontId="25" fillId="14" borderId="15" xfId="0" applyFont="1" applyFill="1" applyBorder="1" applyAlignment="1">
      <alignment horizontal="left" vertical="center" wrapText="1"/>
    </xf>
    <xf numFmtId="0" fontId="22" fillId="0" borderId="0" xfId="6" applyFont="1" applyBorder="1" applyAlignment="1">
      <alignment vertical="center"/>
    </xf>
    <xf numFmtId="0" fontId="31" fillId="0" borderId="0" xfId="6" applyFont="1" applyBorder="1" applyAlignment="1"/>
    <xf numFmtId="0" fontId="27" fillId="0" borderId="15" xfId="2" applyFont="1" applyBorder="1" applyAlignment="1">
      <alignment horizontal="center"/>
    </xf>
    <xf numFmtId="0" fontId="27" fillId="0" borderId="15" xfId="2" applyFont="1" applyBorder="1"/>
    <xf numFmtId="189" fontId="27" fillId="0" borderId="15" xfId="2" applyNumberFormat="1" applyFont="1" applyBorder="1"/>
    <xf numFmtId="4" fontId="27" fillId="0" borderId="15" xfId="2" applyNumberFormat="1" applyFont="1" applyBorder="1" applyAlignment="1"/>
    <xf numFmtId="3" fontId="27" fillId="0" borderId="15" xfId="2" applyNumberFormat="1" applyFont="1" applyBorder="1" applyAlignment="1">
      <alignment horizontal="center" vertical="center"/>
    </xf>
    <xf numFmtId="4" fontId="27" fillId="0" borderId="15" xfId="2" applyNumberFormat="1" applyFont="1" applyBorder="1" applyAlignment="1">
      <alignment horizontal="center" vertical="center"/>
    </xf>
    <xf numFmtId="0" fontId="27" fillId="0" borderId="15" xfId="2" applyFont="1" applyFill="1" applyBorder="1" applyAlignment="1">
      <alignment horizontal="center"/>
    </xf>
    <xf numFmtId="3" fontId="27" fillId="0" borderId="15" xfId="2" applyNumberFormat="1" applyFont="1" applyFill="1" applyBorder="1" applyAlignment="1">
      <alignment horizontal="center"/>
    </xf>
    <xf numFmtId="4" fontId="27" fillId="0" borderId="15" xfId="2" applyNumberFormat="1" applyFont="1" applyFill="1" applyBorder="1" applyAlignment="1">
      <alignment horizontal="center"/>
    </xf>
    <xf numFmtId="0" fontId="29" fillId="12" borderId="15" xfId="2" applyFont="1" applyFill="1" applyBorder="1" applyAlignment="1">
      <alignment horizontal="center"/>
    </xf>
    <xf numFmtId="3" fontId="29" fillId="12" borderId="15" xfId="6" applyNumberFormat="1" applyFont="1" applyFill="1" applyBorder="1" applyAlignment="1">
      <alignment horizontal="center"/>
    </xf>
    <xf numFmtId="0" fontId="29" fillId="12" borderId="15" xfId="6" applyFont="1" applyFill="1" applyBorder="1" applyAlignment="1">
      <alignment horizontal="center"/>
    </xf>
    <xf numFmtId="0" fontId="27" fillId="0" borderId="15" xfId="6" applyFont="1" applyBorder="1" applyAlignment="1">
      <alignment horizontal="center"/>
    </xf>
    <xf numFmtId="0" fontId="27" fillId="0" borderId="15" xfId="6" applyFont="1" applyBorder="1"/>
    <xf numFmtId="1" fontId="27" fillId="4" borderId="15" xfId="6" applyNumberFormat="1" applyFont="1" applyFill="1" applyBorder="1" applyAlignment="1">
      <alignment horizontal="center"/>
    </xf>
    <xf numFmtId="0" fontId="27" fillId="0" borderId="15" xfId="6" applyFont="1" applyBorder="1" applyAlignment="1">
      <alignment horizontal="left"/>
    </xf>
    <xf numFmtId="43" fontId="27" fillId="0" borderId="15" xfId="5" applyFont="1" applyBorder="1" applyAlignment="1">
      <alignment horizontal="center"/>
    </xf>
    <xf numFmtId="0" fontId="27" fillId="0" borderId="15" xfId="6" quotePrefix="1" applyNumberFormat="1" applyFont="1" applyBorder="1"/>
    <xf numFmtId="43" fontId="27" fillId="0" borderId="15" xfId="5" applyNumberFormat="1" applyFont="1" applyBorder="1"/>
    <xf numFmtId="0" fontId="27" fillId="0" borderId="15" xfId="6" quotePrefix="1" applyNumberFormat="1" applyFont="1" applyBorder="1" applyAlignment="1">
      <alignment horizontal="center" vertical="center"/>
    </xf>
    <xf numFmtId="43" fontId="27" fillId="0" borderId="15" xfId="5" applyNumberFormat="1" applyFont="1" applyBorder="1" applyAlignment="1">
      <alignment horizontal="center" vertical="center"/>
    </xf>
    <xf numFmtId="0" fontId="27" fillId="0" borderId="15" xfId="6" applyFont="1" applyBorder="1" applyAlignment="1">
      <alignment horizontal="center" vertical="center"/>
    </xf>
    <xf numFmtId="0" fontId="29" fillId="12" borderId="15" xfId="6" applyFont="1" applyFill="1" applyBorder="1" applyAlignment="1">
      <alignment horizontal="center" vertical="center"/>
    </xf>
    <xf numFmtId="0" fontId="13" fillId="0" borderId="15" xfId="6" applyFont="1" applyBorder="1" applyAlignment="1">
      <alignment horizontal="center" vertical="center"/>
    </xf>
    <xf numFmtId="0" fontId="49" fillId="0" borderId="0" xfId="9" applyFont="1"/>
    <xf numFmtId="0" fontId="49" fillId="0" borderId="0" xfId="8" applyFont="1" applyBorder="1"/>
    <xf numFmtId="0" fontId="49" fillId="0" borderId="0" xfId="8" applyFont="1"/>
    <xf numFmtId="4" fontId="49" fillId="0" borderId="0" xfId="8" applyNumberFormat="1" applyFont="1"/>
    <xf numFmtId="0" fontId="49" fillId="0" borderId="0" xfId="8" applyFont="1" applyAlignment="1">
      <alignment vertical="top"/>
    </xf>
    <xf numFmtId="0" fontId="14" fillId="0" borderId="7" xfId="8" applyFont="1" applyBorder="1" applyAlignment="1">
      <alignment horizontal="center"/>
    </xf>
    <xf numFmtId="43" fontId="13" fillId="0" borderId="7" xfId="8" applyNumberFormat="1" applyFont="1" applyBorder="1" applyAlignment="1">
      <alignment horizontal="right"/>
    </xf>
    <xf numFmtId="0" fontId="14" fillId="0" borderId="8" xfId="8" applyFont="1" applyBorder="1" applyAlignment="1">
      <alignment horizontal="center"/>
    </xf>
    <xf numFmtId="43" fontId="15" fillId="0" borderId="0" xfId="2" applyNumberFormat="1" applyFont="1"/>
    <xf numFmtId="3" fontId="13" fillId="0" borderId="15" xfId="5" applyNumberFormat="1" applyFont="1" applyFill="1" applyBorder="1" applyAlignment="1">
      <alignment vertical="center"/>
    </xf>
    <xf numFmtId="4" fontId="13" fillId="0" borderId="15" xfId="6" quotePrefix="1" applyNumberFormat="1" applyFont="1" applyFill="1" applyBorder="1" applyAlignment="1">
      <alignment vertical="center"/>
    </xf>
    <xf numFmtId="0" fontId="14" fillId="12" borderId="15" xfId="8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/>
    </xf>
    <xf numFmtId="0" fontId="13" fillId="0" borderId="15" xfId="0" applyFont="1" applyBorder="1"/>
    <xf numFmtId="0" fontId="13" fillId="0" borderId="15" xfId="0" applyFont="1" applyBorder="1" applyAlignment="1">
      <alignment horizontal="center"/>
    </xf>
    <xf numFmtId="0" fontId="14" fillId="11" borderId="15" xfId="8" applyFont="1" applyFill="1" applyBorder="1" applyAlignment="1">
      <alignment horizontal="center" vertical="center"/>
    </xf>
    <xf numFmtId="3" fontId="12" fillId="2" borderId="6" xfId="4" applyNumberFormat="1" applyFont="1" applyFill="1" applyBorder="1" applyAlignment="1">
      <alignment horizontal="center"/>
    </xf>
    <xf numFmtId="3" fontId="12" fillId="2" borderId="23" xfId="4" applyNumberFormat="1" applyFont="1" applyFill="1" applyBorder="1" applyAlignment="1">
      <alignment horizontal="center"/>
    </xf>
    <xf numFmtId="3" fontId="12" fillId="2" borderId="13" xfId="4" applyNumberFormat="1" applyFont="1" applyFill="1" applyBorder="1" applyAlignment="1">
      <alignment horizontal="center"/>
    </xf>
    <xf numFmtId="0" fontId="7" fillId="0" borderId="8" xfId="6" applyBorder="1"/>
    <xf numFmtId="0" fontId="26" fillId="0" borderId="11" xfId="6" applyFont="1" applyBorder="1" applyAlignment="1">
      <alignment horizontal="left"/>
    </xf>
    <xf numFmtId="0" fontId="13" fillId="0" borderId="0" xfId="6" applyFont="1" applyAlignment="1">
      <alignment horizontal="right"/>
    </xf>
    <xf numFmtId="4" fontId="27" fillId="0" borderId="15" xfId="6" applyNumberFormat="1" applyFont="1" applyBorder="1" applyAlignment="1">
      <alignment horizontal="center"/>
    </xf>
    <xf numFmtId="0" fontId="27" fillId="13" borderId="15" xfId="6" applyFont="1" applyFill="1" applyBorder="1" applyAlignment="1">
      <alignment horizontal="left"/>
    </xf>
    <xf numFmtId="3" fontId="14" fillId="11" borderId="15" xfId="8" applyNumberFormat="1" applyFont="1" applyFill="1" applyBorder="1" applyAlignment="1">
      <alignment horizontal="center" vertical="center"/>
    </xf>
    <xf numFmtId="3" fontId="28" fillId="11" borderId="15" xfId="8" applyNumberFormat="1" applyFont="1" applyFill="1" applyBorder="1" applyAlignment="1">
      <alignment horizontal="center" vertical="center"/>
    </xf>
    <xf numFmtId="3" fontId="14" fillId="12" borderId="15" xfId="8" applyNumberFormat="1" applyFont="1" applyFill="1" applyBorder="1" applyAlignment="1">
      <alignment horizontal="center" vertical="center"/>
    </xf>
    <xf numFmtId="3" fontId="28" fillId="12" borderId="15" xfId="8" applyNumberFormat="1" applyFont="1" applyFill="1" applyBorder="1" applyAlignment="1">
      <alignment horizontal="center" vertical="center"/>
    </xf>
    <xf numFmtId="187" fontId="25" fillId="0" borderId="15" xfId="4" applyNumberFormat="1" applyFont="1" applyBorder="1" applyAlignment="1">
      <alignment horizontal="center" vertical="center"/>
    </xf>
    <xf numFmtId="0" fontId="50" fillId="0" borderId="0" xfId="6" applyFont="1" applyBorder="1"/>
    <xf numFmtId="43" fontId="51" fillId="0" borderId="0" xfId="5" applyNumberFormat="1" applyFont="1" applyBorder="1" applyAlignment="1">
      <alignment horizontal="center" vertical="center"/>
    </xf>
    <xf numFmtId="4" fontId="51" fillId="0" borderId="0" xfId="6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43" fontId="13" fillId="0" borderId="8" xfId="8" applyNumberFormat="1" applyFont="1" applyBorder="1" applyAlignment="1">
      <alignment horizontal="right"/>
    </xf>
    <xf numFmtId="187" fontId="13" fillId="0" borderId="11" xfId="8" applyNumberFormat="1" applyFont="1" applyBorder="1"/>
    <xf numFmtId="43" fontId="13" fillId="0" borderId="11" xfId="8" applyNumberFormat="1" applyFont="1" applyBorder="1" applyAlignment="1">
      <alignment horizontal="right"/>
    </xf>
    <xf numFmtId="0" fontId="29" fillId="12" borderId="15" xfId="6" applyFont="1" applyFill="1" applyBorder="1" applyAlignment="1">
      <alignment horizontal="center"/>
    </xf>
    <xf numFmtId="3" fontId="12" fillId="2" borderId="1" xfId="4" applyNumberFormat="1" applyFont="1" applyFill="1" applyBorder="1" applyAlignment="1">
      <alignment horizontal="center"/>
    </xf>
    <xf numFmtId="3" fontId="15" fillId="0" borderId="39" xfId="0" applyNumberFormat="1" applyFont="1" applyFill="1" applyBorder="1"/>
    <xf numFmtId="3" fontId="27" fillId="0" borderId="0" xfId="6" applyNumberFormat="1" applyFont="1"/>
    <xf numFmtId="43" fontId="13" fillId="17" borderId="7" xfId="8" applyNumberFormat="1" applyFont="1" applyFill="1" applyBorder="1" applyAlignment="1">
      <alignment horizontal="right"/>
    </xf>
    <xf numFmtId="43" fontId="13" fillId="17" borderId="8" xfId="8" applyNumberFormat="1" applyFont="1" applyFill="1" applyBorder="1" applyAlignment="1">
      <alignment horizontal="right"/>
    </xf>
    <xf numFmtId="43" fontId="13" fillId="17" borderId="11" xfId="8" applyNumberFormat="1" applyFont="1" applyFill="1" applyBorder="1" applyAlignment="1">
      <alignment horizontal="right"/>
    </xf>
    <xf numFmtId="0" fontId="14" fillId="17" borderId="16" xfId="8" applyFont="1" applyFill="1" applyBorder="1" applyAlignment="1">
      <alignment horizontal="center"/>
    </xf>
    <xf numFmtId="0" fontId="14" fillId="17" borderId="20" xfId="8" applyFont="1" applyFill="1" applyBorder="1" applyAlignment="1">
      <alignment horizontal="center"/>
    </xf>
    <xf numFmtId="0" fontId="14" fillId="17" borderId="10" xfId="8" applyFont="1" applyFill="1" applyBorder="1" applyAlignment="1">
      <alignment horizontal="center"/>
    </xf>
    <xf numFmtId="0" fontId="14" fillId="17" borderId="15" xfId="8" applyFont="1" applyFill="1" applyBorder="1" applyAlignment="1">
      <alignment horizontal="center"/>
    </xf>
    <xf numFmtId="41" fontId="13" fillId="17" borderId="7" xfId="8" applyNumberFormat="1" applyFont="1" applyFill="1" applyBorder="1" applyAlignment="1">
      <alignment horizontal="right"/>
    </xf>
    <xf numFmtId="41" fontId="13" fillId="17" borderId="8" xfId="8" applyNumberFormat="1" applyFont="1" applyFill="1" applyBorder="1" applyAlignment="1">
      <alignment horizontal="right"/>
    </xf>
    <xf numFmtId="41" fontId="13" fillId="17" borderId="11" xfId="8" applyNumberFormat="1" applyFont="1" applyFill="1" applyBorder="1" applyAlignment="1">
      <alignment horizontal="right"/>
    </xf>
    <xf numFmtId="187" fontId="14" fillId="17" borderId="15" xfId="8" applyNumberFormat="1" applyFont="1" applyFill="1" applyBorder="1"/>
    <xf numFmtId="43" fontId="14" fillId="17" borderId="15" xfId="8" applyNumberFormat="1" applyFont="1" applyFill="1" applyBorder="1"/>
    <xf numFmtId="43" fontId="14" fillId="17" borderId="15" xfId="8" applyNumberFormat="1" applyFont="1" applyFill="1" applyBorder="1" applyAlignment="1">
      <alignment horizontal="right"/>
    </xf>
    <xf numFmtId="41" fontId="14" fillId="17" borderId="15" xfId="8" applyNumberFormat="1" applyFont="1" applyFill="1" applyBorder="1" applyAlignment="1">
      <alignment horizontal="right"/>
    </xf>
    <xf numFmtId="188" fontId="13" fillId="0" borderId="0" xfId="8" applyNumberFormat="1" applyFont="1" applyBorder="1" applyAlignment="1">
      <alignment horizontal="right" vertical="top"/>
    </xf>
    <xf numFmtId="0" fontId="52" fillId="0" borderId="0" xfId="14" applyFont="1"/>
    <xf numFmtId="0" fontId="53" fillId="0" borderId="15" xfId="14" applyFont="1" applyBorder="1" applyAlignment="1">
      <alignment horizontal="center" vertical="center"/>
    </xf>
    <xf numFmtId="0" fontId="53" fillId="11" borderId="15" xfId="14" applyFont="1" applyFill="1" applyBorder="1" applyAlignment="1">
      <alignment horizontal="center" vertical="center" wrapText="1"/>
    </xf>
    <xf numFmtId="0" fontId="52" fillId="0" borderId="15" xfId="14" applyFont="1" applyBorder="1" applyAlignment="1">
      <alignment horizontal="center" vertical="center"/>
    </xf>
    <xf numFmtId="0" fontId="32" fillId="11" borderId="15" xfId="14" applyFont="1" applyFill="1" applyBorder="1" applyAlignment="1">
      <alignment horizontal="center" vertical="center"/>
    </xf>
    <xf numFmtId="0" fontId="32" fillId="11" borderId="15" xfId="14" applyFont="1" applyFill="1" applyBorder="1" applyAlignment="1">
      <alignment vertical="center" wrapText="1"/>
    </xf>
    <xf numFmtId="1" fontId="32" fillId="11" borderId="15" xfId="15" applyNumberFormat="1" applyFont="1" applyFill="1" applyBorder="1" applyAlignment="1">
      <alignment horizontal="center" vertical="center" wrapText="1"/>
    </xf>
    <xf numFmtId="0" fontId="32" fillId="11" borderId="15" xfId="16" applyNumberFormat="1" applyFont="1" applyFill="1" applyBorder="1" applyAlignment="1">
      <alignment horizontal="center" vertical="center"/>
    </xf>
    <xf numFmtId="0" fontId="55" fillId="11" borderId="0" xfId="14" applyFont="1" applyFill="1"/>
    <xf numFmtId="0" fontId="32" fillId="11" borderId="15" xfId="15" applyFont="1" applyFill="1" applyBorder="1" applyAlignment="1">
      <alignment horizontal="center" vertical="center" wrapText="1"/>
    </xf>
    <xf numFmtId="3" fontId="15" fillId="13" borderId="0" xfId="0" applyNumberFormat="1" applyFont="1" applyFill="1"/>
    <xf numFmtId="3" fontId="15" fillId="13" borderId="26" xfId="0" applyNumberFormat="1" applyFont="1" applyFill="1" applyBorder="1"/>
    <xf numFmtId="3" fontId="15" fillId="13" borderId="3" xfId="0" applyNumberFormat="1" applyFont="1" applyFill="1" applyBorder="1"/>
    <xf numFmtId="3" fontId="15" fillId="13" borderId="5" xfId="0" applyNumberFormat="1" applyFont="1" applyFill="1" applyBorder="1"/>
    <xf numFmtId="0" fontId="29" fillId="12" borderId="15" xfId="6" applyFont="1" applyFill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Alignment="1"/>
    <xf numFmtId="0" fontId="56" fillId="0" borderId="0" xfId="0" applyFont="1" applyAlignment="1">
      <alignment vertical="center"/>
    </xf>
    <xf numFmtId="0" fontId="40" fillId="0" borderId="0" xfId="0" applyFont="1" applyAlignment="1">
      <alignment horizontal="left" vertical="top"/>
    </xf>
    <xf numFmtId="0" fontId="56" fillId="0" borderId="40" xfId="0" applyFont="1" applyBorder="1" applyAlignment="1">
      <alignment horizontal="center" vertical="center"/>
    </xf>
    <xf numFmtId="0" fontId="12" fillId="13" borderId="15" xfId="0" applyFont="1" applyFill="1" applyBorder="1" applyAlignment="1">
      <alignment horizontal="center"/>
    </xf>
    <xf numFmtId="0" fontId="12" fillId="13" borderId="17" xfId="0" applyFont="1" applyFill="1" applyBorder="1" applyAlignment="1">
      <alignment horizontal="center"/>
    </xf>
    <xf numFmtId="0" fontId="57" fillId="0" borderId="41" xfId="13" applyFont="1" applyBorder="1" applyAlignment="1">
      <alignment vertical="center"/>
    </xf>
    <xf numFmtId="0" fontId="57" fillId="0" borderId="42" xfId="13" applyFont="1" applyBorder="1" applyAlignment="1">
      <alignment vertical="center"/>
    </xf>
    <xf numFmtId="0" fontId="40" fillId="0" borderId="42" xfId="0" applyFont="1" applyBorder="1" applyAlignment="1">
      <alignment vertical="center"/>
    </xf>
    <xf numFmtId="0" fontId="56" fillId="0" borderId="42" xfId="0" applyFont="1" applyBorder="1" applyAlignment="1">
      <alignment vertical="center"/>
    </xf>
    <xf numFmtId="0" fontId="0" fillId="0" borderId="15" xfId="0" applyBorder="1"/>
    <xf numFmtId="0" fontId="0" fillId="0" borderId="0" xfId="0" pivotButton="1"/>
    <xf numFmtId="0" fontId="0" fillId="0" borderId="15" xfId="0" pivotButton="1" applyBorder="1"/>
    <xf numFmtId="0" fontId="0" fillId="0" borderId="15" xfId="0" applyBorder="1" applyAlignment="1">
      <alignment horizontal="left"/>
    </xf>
    <xf numFmtId="0" fontId="0" fillId="0" borderId="15" xfId="0" applyNumberFormat="1" applyBorder="1"/>
    <xf numFmtId="0" fontId="48" fillId="0" borderId="0" xfId="13"/>
    <xf numFmtId="0" fontId="0" fillId="13" borderId="15" xfId="0" applyFill="1" applyBorder="1"/>
    <xf numFmtId="0" fontId="0" fillId="13" borderId="0" xfId="0" applyFill="1"/>
    <xf numFmtId="0" fontId="56" fillId="13" borderId="40" xfId="0" applyFont="1" applyFill="1" applyBorder="1" applyAlignment="1">
      <alignment horizontal="center" vertical="center"/>
    </xf>
    <xf numFmtId="0" fontId="56" fillId="13" borderId="42" xfId="0" applyFont="1" applyFill="1" applyBorder="1" applyAlignment="1">
      <alignment vertical="center"/>
    </xf>
    <xf numFmtId="0" fontId="13" fillId="0" borderId="15" xfId="6" applyFont="1" applyFill="1" applyBorder="1"/>
    <xf numFmtId="3" fontId="13" fillId="0" borderId="15" xfId="5" applyNumberFormat="1" applyFont="1" applyBorder="1" applyAlignment="1">
      <alignment vertical="center" shrinkToFit="1"/>
    </xf>
    <xf numFmtId="3" fontId="13" fillId="0" borderId="15" xfId="6" quotePrefix="1" applyNumberFormat="1" applyFont="1" applyBorder="1" applyAlignment="1">
      <alignment vertical="center" shrinkToFit="1"/>
    </xf>
    <xf numFmtId="3" fontId="13" fillId="0" borderId="15" xfId="5" applyNumberFormat="1" applyFont="1" applyFill="1" applyBorder="1" applyAlignment="1">
      <alignment vertical="center" shrinkToFit="1"/>
    </xf>
    <xf numFmtId="3" fontId="13" fillId="0" borderId="15" xfId="6" quotePrefix="1" applyNumberFormat="1" applyFont="1" applyFill="1" applyBorder="1" applyAlignment="1">
      <alignment vertical="center" shrinkToFit="1"/>
    </xf>
    <xf numFmtId="3" fontId="13" fillId="0" borderId="11" xfId="6" applyNumberFormat="1" applyFont="1" applyBorder="1" applyAlignment="1">
      <alignment vertical="center"/>
    </xf>
    <xf numFmtId="0" fontId="53" fillId="0" borderId="15" xfId="17" applyFont="1" applyBorder="1" applyAlignment="1">
      <alignment horizontal="centerContinuous" vertical="center"/>
    </xf>
    <xf numFmtId="0" fontId="53" fillId="0" borderId="15" xfId="17" applyFont="1" applyBorder="1" applyAlignment="1">
      <alignment horizontal="left" vertical="center"/>
    </xf>
    <xf numFmtId="0" fontId="58" fillId="0" borderId="15" xfId="17" applyFont="1" applyBorder="1" applyAlignment="1">
      <alignment horizontal="centerContinuous" vertical="center"/>
    </xf>
    <xf numFmtId="0" fontId="53" fillId="0" borderId="0" xfId="17" applyFont="1"/>
    <xf numFmtId="0" fontId="53" fillId="0" borderId="15" xfId="17" applyFont="1" applyBorder="1"/>
    <xf numFmtId="0" fontId="53" fillId="0" borderId="0" xfId="17" applyFont="1" applyAlignment="1">
      <alignment horizontal="left"/>
    </xf>
    <xf numFmtId="0" fontId="59" fillId="0" borderId="0" xfId="17" applyFont="1"/>
    <xf numFmtId="0" fontId="63" fillId="19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 shrinkToFit="1"/>
    </xf>
    <xf numFmtId="0" fontId="63" fillId="0" borderId="0" xfId="0" quotePrefix="1" applyFont="1" applyAlignment="1">
      <alignment horizontal="left" vertical="center"/>
    </xf>
    <xf numFmtId="49" fontId="63" fillId="0" borderId="0" xfId="0" applyNumberFormat="1" applyFont="1" applyAlignment="1">
      <alignment horizontal="center" vertical="center"/>
    </xf>
    <xf numFmtId="3" fontId="63" fillId="0" borderId="20" xfId="4" applyNumberFormat="1" applyFont="1" applyBorder="1" applyAlignment="1">
      <alignment horizontal="center" vertical="center" shrinkToFit="1"/>
    </xf>
    <xf numFmtId="3" fontId="63" fillId="0" borderId="20" xfId="19" applyNumberFormat="1" applyFont="1" applyBorder="1" applyAlignment="1">
      <alignment horizontal="center" vertical="center" shrinkToFit="1"/>
    </xf>
    <xf numFmtId="3" fontId="63" fillId="0" borderId="0" xfId="0" applyNumberFormat="1" applyFont="1" applyAlignment="1">
      <alignment horizontal="center" vertical="center" wrapText="1" shrinkToFit="1"/>
    </xf>
    <xf numFmtId="0" fontId="63" fillId="0" borderId="0" xfId="0" applyFont="1" applyAlignment="1">
      <alignment horizontal="center" vertical="center"/>
    </xf>
    <xf numFmtId="0" fontId="63" fillId="19" borderId="0" xfId="0" applyFont="1" applyFill="1" applyAlignment="1">
      <alignment horizontal="center" vertical="center"/>
    </xf>
    <xf numFmtId="3" fontId="6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0" fillId="0" borderId="20" xfId="4" applyNumberFormat="1" applyFont="1" applyBorder="1" applyAlignment="1" applyProtection="1">
      <alignment horizontal="center" vertical="center" shrinkToFit="1"/>
      <protection locked="0"/>
    </xf>
    <xf numFmtId="3" fontId="10" fillId="0" borderId="9" xfId="4" applyNumberFormat="1" applyFont="1" applyBorder="1" applyAlignment="1" applyProtection="1">
      <alignment horizontal="center" vertical="center"/>
      <protection locked="0"/>
    </xf>
    <xf numFmtId="3" fontId="10" fillId="0" borderId="20" xfId="19" applyNumberFormat="1" applyFont="1" applyBorder="1" applyAlignment="1">
      <alignment horizontal="center" vertical="center" shrinkToFit="1"/>
    </xf>
    <xf numFmtId="49" fontId="10" fillId="0" borderId="0" xfId="19" applyNumberFormat="1" applyFont="1" applyAlignment="1">
      <alignment horizontal="right" vertical="center" wrapText="1" shrinkToFit="1"/>
    </xf>
    <xf numFmtId="0" fontId="10" fillId="19" borderId="0" xfId="0" applyFont="1" applyFill="1" applyAlignment="1">
      <alignment horizontal="left" vertical="center"/>
    </xf>
    <xf numFmtId="3" fontId="64" fillId="0" borderId="0" xfId="0" applyNumberFormat="1" applyFont="1" applyAlignment="1">
      <alignment vertical="center"/>
    </xf>
    <xf numFmtId="3" fontId="10" fillId="0" borderId="20" xfId="4" quotePrefix="1" applyNumberFormat="1" applyFont="1" applyBorder="1" applyAlignment="1" applyProtection="1">
      <alignment horizontal="center" vertical="center" shrinkToFit="1"/>
      <protection locked="0"/>
    </xf>
    <xf numFmtId="0" fontId="10" fillId="0" borderId="14" xfId="0" quotePrefix="1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3" fontId="10" fillId="0" borderId="10" xfId="4" quotePrefix="1" applyNumberFormat="1" applyFont="1" applyBorder="1" applyAlignment="1" applyProtection="1">
      <alignment horizontal="center" vertical="center" shrinkToFit="1"/>
      <protection locked="0"/>
    </xf>
    <xf numFmtId="3" fontId="10" fillId="0" borderId="10" xfId="4" applyNumberFormat="1" applyFont="1" applyBorder="1" applyAlignment="1" applyProtection="1">
      <alignment horizontal="center" vertical="center" shrinkToFit="1"/>
      <protection locked="0"/>
    </xf>
    <xf numFmtId="3" fontId="10" fillId="0" borderId="10" xfId="4" applyNumberFormat="1" applyFont="1" applyBorder="1" applyAlignment="1" applyProtection="1">
      <alignment horizontal="center" vertical="center"/>
      <protection locked="0"/>
    </xf>
    <xf numFmtId="3" fontId="10" fillId="0" borderId="10" xfId="19" applyNumberFormat="1" applyFont="1" applyBorder="1" applyAlignment="1">
      <alignment horizontal="center" vertical="center" shrinkToFit="1"/>
    </xf>
    <xf numFmtId="3" fontId="10" fillId="0" borderId="14" xfId="19" applyNumberFormat="1" applyFont="1" applyBorder="1" applyAlignment="1">
      <alignment horizontal="right" vertical="center" wrapText="1" shrinkToFit="1"/>
    </xf>
    <xf numFmtId="0" fontId="10" fillId="19" borderId="14" xfId="0" applyFont="1" applyFill="1" applyBorder="1" applyAlignment="1">
      <alignment horizontal="left" vertical="center"/>
    </xf>
    <xf numFmtId="194" fontId="10" fillId="0" borderId="0" xfId="19" quotePrefix="1" applyNumberFormat="1" applyFont="1" applyAlignment="1">
      <alignment horizontal="right" vertical="center" shrinkToFit="1"/>
    </xf>
    <xf numFmtId="195" fontId="10" fillId="0" borderId="0" xfId="19" quotePrefix="1" applyNumberFormat="1" applyFont="1" applyAlignment="1">
      <alignment horizontal="right" vertical="center" shrinkToFit="1"/>
    </xf>
    <xf numFmtId="0" fontId="65" fillId="0" borderId="0" xfId="0" applyFont="1" applyAlignment="1">
      <alignment horizontal="left"/>
    </xf>
    <xf numFmtId="196" fontId="10" fillId="0" borderId="0" xfId="19" quotePrefix="1" applyNumberFormat="1" applyFont="1" applyAlignment="1">
      <alignment horizontal="right" vertical="center" shrinkToFit="1"/>
    </xf>
    <xf numFmtId="197" fontId="10" fillId="0" borderId="0" xfId="19" quotePrefix="1" applyNumberFormat="1" applyFont="1" applyAlignment="1">
      <alignment horizontal="right" vertical="center" shrinkToFit="1"/>
    </xf>
    <xf numFmtId="3" fontId="10" fillId="0" borderId="0" xfId="19" applyNumberFormat="1" applyFont="1" applyAlignment="1">
      <alignment horizontal="right" vertical="center" wrapText="1" shrinkToFit="1"/>
    </xf>
    <xf numFmtId="0" fontId="65" fillId="0" borderId="0" xfId="0" applyFont="1"/>
    <xf numFmtId="0" fontId="65" fillId="0" borderId="0" xfId="0" applyFont="1" applyAlignment="1">
      <alignment horizont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3" fillId="0" borderId="48" xfId="0" applyFont="1" applyBorder="1" applyAlignment="1">
      <alignment vertical="center" textRotation="180"/>
    </xf>
    <xf numFmtId="0" fontId="63" fillId="0" borderId="0" xfId="0" applyFont="1" applyFill="1" applyAlignment="1">
      <alignment vertical="center"/>
    </xf>
    <xf numFmtId="0" fontId="12" fillId="0" borderId="0" xfId="0" applyFont="1"/>
    <xf numFmtId="0" fontId="12" fillId="0" borderId="15" xfId="0" applyFont="1" applyBorder="1" applyAlignment="1">
      <alignment horizontal="center"/>
    </xf>
    <xf numFmtId="0" fontId="15" fillId="0" borderId="15" xfId="0" applyFont="1" applyBorder="1"/>
    <xf numFmtId="3" fontId="15" fillId="0" borderId="15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0" fontId="12" fillId="0" borderId="15" xfId="0" applyFont="1" applyBorder="1"/>
    <xf numFmtId="0" fontId="1" fillId="0" borderId="0" xfId="20"/>
    <xf numFmtId="0" fontId="60" fillId="0" borderId="0" xfId="20" applyFont="1"/>
    <xf numFmtId="0" fontId="61" fillId="0" borderId="0" xfId="20" applyFont="1" applyAlignment="1">
      <alignment vertical="center" wrapText="1"/>
    </xf>
    <xf numFmtId="0" fontId="61" fillId="18" borderId="0" xfId="20" applyFont="1" applyFill="1" applyAlignment="1">
      <alignment vertical="center" wrapText="1"/>
    </xf>
    <xf numFmtId="0" fontId="61" fillId="0" borderId="0" xfId="20" applyFont="1" applyAlignment="1">
      <alignment horizontal="center" vertical="center" wrapText="1"/>
    </xf>
    <xf numFmtId="0" fontId="61" fillId="13" borderId="0" xfId="20" applyFont="1" applyFill="1" applyAlignment="1">
      <alignment horizontal="center" vertical="center" wrapText="1"/>
    </xf>
    <xf numFmtId="0" fontId="61" fillId="9" borderId="0" xfId="20" applyFont="1" applyFill="1" applyAlignment="1">
      <alignment horizontal="center" vertical="center" wrapText="1"/>
    </xf>
    <xf numFmtId="0" fontId="61" fillId="20" borderId="0" xfId="20" applyFont="1" applyFill="1" applyAlignment="1">
      <alignment horizontal="center" vertical="center" wrapText="1"/>
    </xf>
    <xf numFmtId="0" fontId="62" fillId="0" borderId="15" xfId="20" applyFont="1" applyBorder="1" applyAlignment="1">
      <alignment wrapText="1"/>
    </xf>
    <xf numFmtId="3" fontId="1" fillId="13" borderId="0" xfId="20" applyNumberFormat="1" applyFill="1"/>
    <xf numFmtId="3" fontId="1" fillId="9" borderId="0" xfId="20" applyNumberFormat="1" applyFill="1"/>
    <xf numFmtId="3" fontId="1" fillId="20" borderId="0" xfId="20" applyNumberFormat="1" applyFill="1"/>
    <xf numFmtId="0" fontId="1" fillId="0" borderId="15" xfId="20" applyBorder="1" applyAlignment="1">
      <alignment wrapText="1"/>
    </xf>
    <xf numFmtId="0" fontId="1" fillId="0" borderId="15" xfId="20" applyBorder="1"/>
    <xf numFmtId="0" fontId="62" fillId="0" borderId="0" xfId="20" applyFont="1" applyAlignment="1">
      <alignment wrapText="1"/>
    </xf>
    <xf numFmtId="0" fontId="62" fillId="0" borderId="0" xfId="20" applyFont="1"/>
    <xf numFmtId="0" fontId="53" fillId="0" borderId="15" xfId="17" applyFont="1" applyFill="1" applyBorder="1" applyAlignment="1">
      <alignment horizontal="left" vertical="center"/>
    </xf>
    <xf numFmtId="0" fontId="53" fillId="0" borderId="15" xfId="17" applyFont="1" applyFill="1" applyBorder="1" applyAlignment="1">
      <alignment horizontal="centerContinuous" vertical="center"/>
    </xf>
    <xf numFmtId="0" fontId="53" fillId="0" borderId="15" xfId="17" applyFont="1" applyFill="1" applyBorder="1" applyAlignment="1">
      <alignment horizontal="left" vertical="center" wrapText="1"/>
    </xf>
    <xf numFmtId="0" fontId="53" fillId="13" borderId="15" xfId="17" applyFont="1" applyFill="1" applyBorder="1" applyAlignment="1">
      <alignment horizontal="centerContinuous" vertical="center"/>
    </xf>
    <xf numFmtId="0" fontId="15" fillId="3" borderId="16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 wrapText="1"/>
    </xf>
    <xf numFmtId="0" fontId="19" fillId="3" borderId="15" xfId="6" applyFont="1" applyFill="1" applyBorder="1" applyAlignment="1">
      <alignment horizontal="center" vertical="center"/>
    </xf>
    <xf numFmtId="0" fontId="29" fillId="12" borderId="15" xfId="6" applyFont="1" applyFill="1" applyBorder="1" applyAlignment="1">
      <alignment horizontal="center"/>
    </xf>
    <xf numFmtId="0" fontId="29" fillId="12" borderId="15" xfId="2" applyFont="1" applyFill="1" applyBorder="1" applyAlignment="1">
      <alignment horizontal="center"/>
    </xf>
    <xf numFmtId="3" fontId="29" fillId="12" borderId="15" xfId="6" applyNumberFormat="1" applyFont="1" applyFill="1" applyBorder="1" applyAlignment="1">
      <alignment horizontal="center"/>
    </xf>
    <xf numFmtId="4" fontId="13" fillId="0" borderId="15" xfId="6" applyNumberFormat="1" applyFont="1" applyBorder="1" applyAlignment="1">
      <alignment horizontal="center"/>
    </xf>
    <xf numFmtId="43" fontId="13" fillId="0" borderId="15" xfId="5" applyFont="1" applyBorder="1" applyAlignment="1">
      <alignment horizontal="center"/>
    </xf>
    <xf numFmtId="4" fontId="13" fillId="0" borderId="15" xfId="6" applyNumberFormat="1" applyFont="1" applyFill="1" applyBorder="1" applyAlignment="1">
      <alignment horizontal="center"/>
    </xf>
    <xf numFmtId="4" fontId="13" fillId="13" borderId="15" xfId="6" applyNumberFormat="1" applyFont="1" applyFill="1" applyBorder="1" applyAlignment="1">
      <alignment horizontal="center"/>
    </xf>
    <xf numFmtId="3" fontId="19" fillId="3" borderId="15" xfId="6" applyNumberFormat="1" applyFont="1" applyFill="1" applyBorder="1" applyAlignment="1">
      <alignment horizontal="center" vertical="center"/>
    </xf>
    <xf numFmtId="0" fontId="19" fillId="12" borderId="15" xfId="6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11" xfId="6" applyBorder="1"/>
    <xf numFmtId="0" fontId="68" fillId="0" borderId="0" xfId="0" applyFont="1" applyAlignment="1">
      <alignment vertical="center" wrapText="1"/>
    </xf>
    <xf numFmtId="0" fontId="5" fillId="0" borderId="0" xfId="0" applyFont="1"/>
    <xf numFmtId="0" fontId="70" fillId="0" borderId="0" xfId="0" applyFont="1"/>
    <xf numFmtId="0" fontId="70" fillId="13" borderId="0" xfId="0" applyFont="1" applyFill="1"/>
    <xf numFmtId="0" fontId="27" fillId="0" borderId="0" xfId="2" applyFont="1" applyBorder="1" applyAlignment="1">
      <alignment horizontal="center"/>
    </xf>
    <xf numFmtId="0" fontId="27" fillId="0" borderId="0" xfId="2" applyFont="1" applyBorder="1"/>
    <xf numFmtId="189" fontId="27" fillId="0" borderId="0" xfId="2" applyNumberFormat="1" applyFont="1" applyBorder="1"/>
    <xf numFmtId="4" fontId="27" fillId="0" borderId="0" xfId="2" applyNumberFormat="1" applyFont="1" applyFill="1" applyBorder="1" applyAlignment="1">
      <alignment horizontal="center"/>
    </xf>
    <xf numFmtId="3" fontId="27" fillId="0" borderId="0" xfId="2" applyNumberFormat="1" applyFont="1" applyBorder="1" applyAlignment="1">
      <alignment horizontal="center" vertical="center"/>
    </xf>
    <xf numFmtId="0" fontId="12" fillId="0" borderId="0" xfId="10" applyFont="1" applyBorder="1" applyAlignment="1">
      <alignment horizontal="left" vertical="center"/>
    </xf>
    <xf numFmtId="0" fontId="12" fillId="2" borderId="25" xfId="10" applyFont="1" applyFill="1" applyBorder="1" applyAlignment="1">
      <alignment horizontal="center" vertical="center"/>
    </xf>
    <xf numFmtId="0" fontId="0" fillId="0" borderId="30" xfId="0" applyBorder="1" applyAlignment="1"/>
    <xf numFmtId="0" fontId="0" fillId="0" borderId="1" xfId="0" applyBorder="1" applyAlignment="1"/>
    <xf numFmtId="0" fontId="12" fillId="2" borderId="25" xfId="1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4" fillId="2" borderId="25" xfId="10" applyFont="1" applyFill="1" applyBorder="1" applyAlignment="1">
      <alignment horizontal="center"/>
    </xf>
    <xf numFmtId="0" fontId="12" fillId="2" borderId="25" xfId="1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93" fontId="13" fillId="0" borderId="32" xfId="4" applyNumberFormat="1" applyFont="1" applyBorder="1" applyAlignment="1">
      <alignment horizontal="left"/>
    </xf>
    <xf numFmtId="0" fontId="14" fillId="0" borderId="33" xfId="9" applyFont="1" applyBorder="1" applyAlignment="1">
      <alignment horizontal="center" vertical="center"/>
    </xf>
    <xf numFmtId="0" fontId="15" fillId="0" borderId="0" xfId="6" applyFont="1" applyAlignment="1">
      <alignment horizontal="center"/>
    </xf>
    <xf numFmtId="0" fontId="14" fillId="0" borderId="14" xfId="8" applyFont="1" applyBorder="1" applyAlignment="1">
      <alignment horizontal="left" vertical="center"/>
    </xf>
    <xf numFmtId="0" fontId="14" fillId="17" borderId="17" xfId="8" applyFont="1" applyFill="1" applyBorder="1" applyAlignment="1">
      <alignment horizontal="center"/>
    </xf>
    <xf numFmtId="0" fontId="14" fillId="17" borderId="18" xfId="8" applyFont="1" applyFill="1" applyBorder="1" applyAlignment="1">
      <alignment horizontal="center"/>
    </xf>
    <xf numFmtId="0" fontId="14" fillId="17" borderId="19" xfId="8" applyFont="1" applyFill="1" applyBorder="1" applyAlignment="1">
      <alignment horizontal="center"/>
    </xf>
    <xf numFmtId="0" fontId="49" fillId="0" borderId="0" xfId="9" applyFont="1" applyAlignment="1">
      <alignment horizontal="left" vertical="top" wrapText="1"/>
    </xf>
    <xf numFmtId="187" fontId="13" fillId="0" borderId="15" xfId="5" applyNumberFormat="1" applyFont="1" applyBorder="1" applyAlignment="1">
      <alignment horizontal="center" vertical="center" wrapText="1"/>
    </xf>
    <xf numFmtId="0" fontId="13" fillId="0" borderId="24" xfId="6" applyFont="1" applyBorder="1" applyAlignment="1">
      <alignment horizontal="center" vertical="center"/>
    </xf>
    <xf numFmtId="0" fontId="13" fillId="0" borderId="34" xfId="6" applyFont="1" applyBorder="1" applyAlignment="1">
      <alignment horizontal="center" vertical="center"/>
    </xf>
    <xf numFmtId="0" fontId="21" fillId="0" borderId="0" xfId="6" applyFont="1" applyAlignment="1">
      <alignment horizontal="left"/>
    </xf>
    <xf numFmtId="0" fontId="13" fillId="0" borderId="0" xfId="6" applyFont="1" applyAlignment="1">
      <alignment horizontal="left"/>
    </xf>
    <xf numFmtId="0" fontId="12" fillId="0" borderId="0" xfId="6" applyFont="1" applyAlignment="1">
      <alignment horizontal="left"/>
    </xf>
    <xf numFmtId="0" fontId="13" fillId="0" borderId="15" xfId="6" applyFont="1" applyBorder="1" applyAlignment="1">
      <alignment horizontal="center" vertical="center"/>
    </xf>
    <xf numFmtId="0" fontId="22" fillId="0" borderId="0" xfId="6" applyFont="1" applyBorder="1" applyAlignment="1">
      <alignment vertical="top"/>
    </xf>
    <xf numFmtId="0" fontId="19" fillId="12" borderId="17" xfId="6" applyFont="1" applyFill="1" applyBorder="1" applyAlignment="1">
      <alignment horizontal="center" vertical="center"/>
    </xf>
    <xf numFmtId="0" fontId="19" fillId="12" borderId="19" xfId="6" applyFont="1" applyFill="1" applyBorder="1" applyAlignment="1">
      <alignment horizontal="center" vertical="center"/>
    </xf>
    <xf numFmtId="3" fontId="19" fillId="3" borderId="17" xfId="6" applyNumberFormat="1" applyFont="1" applyFill="1" applyBorder="1" applyAlignment="1">
      <alignment horizontal="center" vertical="center"/>
    </xf>
    <xf numFmtId="3" fontId="19" fillId="3" borderId="19" xfId="6" applyNumberFormat="1" applyFont="1" applyFill="1" applyBorder="1" applyAlignment="1">
      <alignment horizontal="center" vertical="center"/>
    </xf>
    <xf numFmtId="0" fontId="19" fillId="3" borderId="15" xfId="6" applyFont="1" applyFill="1" applyBorder="1" applyAlignment="1">
      <alignment horizontal="center" vertical="center"/>
    </xf>
    <xf numFmtId="0" fontId="19" fillId="12" borderId="15" xfId="6" applyFont="1" applyFill="1" applyBorder="1" applyAlignment="1">
      <alignment horizontal="center" vertical="center"/>
    </xf>
    <xf numFmtId="3" fontId="19" fillId="3" borderId="15" xfId="6" applyNumberFormat="1" applyFont="1" applyFill="1" applyBorder="1" applyAlignment="1">
      <alignment horizontal="center" vertical="center"/>
    </xf>
    <xf numFmtId="0" fontId="13" fillId="0" borderId="0" xfId="6" applyFont="1" applyBorder="1" applyAlignment="1">
      <alignment horizontal="left"/>
    </xf>
    <xf numFmtId="188" fontId="19" fillId="12" borderId="15" xfId="5" applyNumberFormat="1" applyFont="1" applyFill="1" applyBorder="1" applyAlignment="1">
      <alignment horizontal="center" vertical="center"/>
    </xf>
    <xf numFmtId="0" fontId="12" fillId="3" borderId="15" xfId="6" applyFont="1" applyFill="1" applyBorder="1" applyAlignment="1">
      <alignment horizontal="center" vertical="center"/>
    </xf>
    <xf numFmtId="0" fontId="12" fillId="3" borderId="16" xfId="6" applyFont="1" applyFill="1" applyBorder="1" applyAlignment="1">
      <alignment horizontal="center" vertical="center"/>
    </xf>
    <xf numFmtId="0" fontId="12" fillId="3" borderId="20" xfId="6" applyFont="1" applyFill="1" applyBorder="1" applyAlignment="1">
      <alignment horizontal="center" vertical="center"/>
    </xf>
    <xf numFmtId="0" fontId="12" fillId="3" borderId="10" xfId="6" applyFont="1" applyFill="1" applyBorder="1" applyAlignment="1">
      <alignment horizontal="center" vertical="center"/>
    </xf>
    <xf numFmtId="0" fontId="12" fillId="3" borderId="17" xfId="6" applyFont="1" applyFill="1" applyBorder="1" applyAlignment="1">
      <alignment horizontal="center"/>
    </xf>
    <xf numFmtId="0" fontId="12" fillId="3" borderId="19" xfId="6" applyFont="1" applyFill="1" applyBorder="1" applyAlignment="1">
      <alignment horizontal="center"/>
    </xf>
    <xf numFmtId="3" fontId="12" fillId="3" borderId="17" xfId="6" applyNumberFormat="1" applyFont="1" applyFill="1" applyBorder="1" applyAlignment="1">
      <alignment horizontal="center"/>
    </xf>
    <xf numFmtId="3" fontId="12" fillId="3" borderId="19" xfId="6" applyNumberFormat="1" applyFont="1" applyFill="1" applyBorder="1" applyAlignment="1">
      <alignment horizontal="center"/>
    </xf>
    <xf numFmtId="188" fontId="12" fillId="12" borderId="17" xfId="5" applyNumberFormat="1" applyFont="1" applyFill="1" applyBorder="1" applyAlignment="1">
      <alignment horizontal="center"/>
    </xf>
    <xf numFmtId="188" fontId="12" fillId="12" borderId="19" xfId="5" applyNumberFormat="1" applyFont="1" applyFill="1" applyBorder="1" applyAlignment="1">
      <alignment horizontal="center"/>
    </xf>
    <xf numFmtId="0" fontId="22" fillId="0" borderId="14" xfId="6" applyFont="1" applyBorder="1" applyAlignment="1">
      <alignment horizontal="left" vertical="top"/>
    </xf>
    <xf numFmtId="0" fontId="29" fillId="12" borderId="15" xfId="2" applyFont="1" applyFill="1" applyBorder="1" applyAlignment="1">
      <alignment horizontal="center"/>
    </xf>
    <xf numFmtId="188" fontId="29" fillId="12" borderId="17" xfId="4" applyNumberFormat="1" applyFont="1" applyFill="1" applyBorder="1" applyAlignment="1">
      <alignment horizontal="center" vertical="center"/>
    </xf>
    <xf numFmtId="188" fontId="29" fillId="12" borderId="19" xfId="4" applyNumberFormat="1" applyFont="1" applyFill="1" applyBorder="1" applyAlignment="1">
      <alignment horizontal="center" vertical="center"/>
    </xf>
    <xf numFmtId="188" fontId="29" fillId="12" borderId="17" xfId="5" applyNumberFormat="1" applyFont="1" applyFill="1" applyBorder="1" applyAlignment="1">
      <alignment horizontal="center" vertical="center"/>
    </xf>
    <xf numFmtId="188" fontId="29" fillId="12" borderId="19" xfId="5" applyNumberFormat="1" applyFont="1" applyFill="1" applyBorder="1" applyAlignment="1">
      <alignment horizontal="center" vertical="center"/>
    </xf>
    <xf numFmtId="0" fontId="29" fillId="12" borderId="15" xfId="2" applyFont="1" applyFill="1" applyBorder="1" applyAlignment="1">
      <alignment horizontal="center" vertical="center"/>
    </xf>
    <xf numFmtId="0" fontId="29" fillId="12" borderId="17" xfId="6" applyFont="1" applyFill="1" applyBorder="1" applyAlignment="1">
      <alignment horizontal="center"/>
    </xf>
    <xf numFmtId="0" fontId="29" fillId="12" borderId="19" xfId="6" applyFont="1" applyFill="1" applyBorder="1" applyAlignment="1">
      <alignment horizontal="center"/>
    </xf>
    <xf numFmtId="0" fontId="12" fillId="3" borderId="15" xfId="6" applyFont="1" applyFill="1" applyBorder="1" applyAlignment="1">
      <alignment horizontal="center"/>
    </xf>
    <xf numFmtId="188" fontId="12" fillId="12" borderId="8" xfId="5" applyNumberFormat="1" applyFont="1" applyFill="1" applyBorder="1" applyAlignment="1">
      <alignment horizontal="center"/>
    </xf>
    <xf numFmtId="0" fontId="12" fillId="13" borderId="0" xfId="6" applyFont="1" applyFill="1" applyAlignment="1">
      <alignment horizontal="center"/>
    </xf>
    <xf numFmtId="188" fontId="12" fillId="12" borderId="15" xfId="5" applyNumberFormat="1" applyFont="1" applyFill="1" applyBorder="1" applyAlignment="1">
      <alignment horizontal="center"/>
    </xf>
    <xf numFmtId="0" fontId="26" fillId="3" borderId="7" xfId="6" applyFont="1" applyFill="1" applyBorder="1" applyAlignment="1">
      <alignment horizontal="center" vertical="center"/>
    </xf>
    <xf numFmtId="0" fontId="26" fillId="3" borderId="8" xfId="6" applyFont="1" applyFill="1" applyBorder="1" applyAlignment="1">
      <alignment horizontal="center" vertical="center"/>
    </xf>
    <xf numFmtId="0" fontId="26" fillId="3" borderId="11" xfId="6" applyFont="1" applyFill="1" applyBorder="1" applyAlignment="1">
      <alignment horizontal="center" vertical="center"/>
    </xf>
    <xf numFmtId="0" fontId="12" fillId="3" borderId="7" xfId="6" applyFont="1" applyFill="1" applyBorder="1" applyAlignment="1">
      <alignment horizontal="center"/>
    </xf>
    <xf numFmtId="0" fontId="29" fillId="12" borderId="15" xfId="6" applyFont="1" applyFill="1" applyBorder="1" applyAlignment="1">
      <alignment horizontal="center"/>
    </xf>
    <xf numFmtId="3" fontId="29" fillId="12" borderId="15" xfId="6" applyNumberFormat="1" applyFont="1" applyFill="1" applyBorder="1" applyAlignment="1">
      <alignment horizontal="center"/>
    </xf>
    <xf numFmtId="188" fontId="29" fillId="12" borderId="15" xfId="5" applyNumberFormat="1" applyFont="1" applyFill="1" applyBorder="1" applyAlignment="1">
      <alignment horizontal="center"/>
    </xf>
    <xf numFmtId="0" fontId="29" fillId="12" borderId="15" xfId="6" applyFont="1" applyFill="1" applyBorder="1" applyAlignment="1">
      <alignment horizontal="center" vertical="center"/>
    </xf>
    <xf numFmtId="0" fontId="53" fillId="0" borderId="14" xfId="14" applyFont="1" applyBorder="1" applyAlignment="1">
      <alignment horizontal="center" vertical="center"/>
    </xf>
    <xf numFmtId="3" fontId="13" fillId="13" borderId="15" xfId="0" applyNumberFormat="1" applyFont="1" applyFill="1" applyBorder="1" applyAlignment="1">
      <alignment horizontal="center"/>
    </xf>
    <xf numFmtId="0" fontId="15" fillId="0" borderId="29" xfId="0" applyFont="1" applyBorder="1" applyAlignment="1">
      <alignment horizontal="right" vertical="center" textRotation="90"/>
    </xf>
    <xf numFmtId="0" fontId="2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3" borderId="15" xfId="0" applyFont="1" applyFill="1" applyBorder="1" applyAlignment="1">
      <alignment horizontal="center" vertical="center"/>
    </xf>
    <xf numFmtId="0" fontId="14" fillId="12" borderId="15" xfId="8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4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1" fillId="0" borderId="0" xfId="20" applyFont="1" applyAlignment="1">
      <alignment horizontal="center" vertical="center" wrapText="1"/>
    </xf>
    <xf numFmtId="0" fontId="61" fillId="13" borderId="0" xfId="20" applyFont="1" applyFill="1" applyAlignment="1">
      <alignment horizontal="center" vertical="center" wrapText="1"/>
    </xf>
    <xf numFmtId="0" fontId="61" fillId="9" borderId="0" xfId="20" applyFont="1" applyFill="1" applyAlignment="1">
      <alignment horizontal="center" vertical="center" wrapText="1"/>
    </xf>
    <xf numFmtId="0" fontId="61" fillId="20" borderId="0" xfId="20" applyFont="1" applyFill="1" applyAlignment="1">
      <alignment horizontal="center" vertical="center" wrapText="1"/>
    </xf>
    <xf numFmtId="0" fontId="63" fillId="0" borderId="43" xfId="0" applyFont="1" applyBorder="1" applyAlignment="1">
      <alignment horizontal="center" textRotation="180"/>
    </xf>
    <xf numFmtId="0" fontId="63" fillId="0" borderId="47" xfId="0" applyFont="1" applyBorder="1" applyAlignment="1">
      <alignment horizontal="center" textRotation="180"/>
    </xf>
    <xf numFmtId="0" fontId="10" fillId="0" borderId="4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88" fontId="29" fillId="12" borderId="15" xfId="5" applyNumberFormat="1" applyFont="1" applyFill="1" applyBorder="1" applyAlignment="1">
      <alignment horizontal="center" vertical="center"/>
    </xf>
    <xf numFmtId="3" fontId="29" fillId="12" borderId="15" xfId="6" applyNumberFormat="1" applyFont="1" applyFill="1" applyBorder="1" applyAlignment="1">
      <alignment horizontal="center" vertical="center"/>
    </xf>
  </cellXfs>
  <cellStyles count="21">
    <cellStyle name="Comma 2" xfId="1" xr:uid="{00000000-0005-0000-0000-000000000000}"/>
    <cellStyle name="Hyperlink" xfId="13" builtinId="8"/>
    <cellStyle name="Normal 2" xfId="2" xr:uid="{00000000-0005-0000-0000-000002000000}"/>
    <cellStyle name="Normal 3" xfId="19" xr:uid="{84D06F6E-A0E4-49BA-A4C3-6384C1C66775}"/>
    <cellStyle name="Normal_ทุกจังหวัด" xfId="3" xr:uid="{00000000-0005-0000-0000-000003000000}"/>
    <cellStyle name="เครื่องหมายจุลภาค 2" xfId="5" xr:uid="{00000000-0005-0000-0000-000005000000}"/>
    <cellStyle name="เครื่องหมายจุลภาค 3" xfId="16" xr:uid="{00000000-0005-0000-0000-000006000000}"/>
    <cellStyle name="จุลภาค" xfId="4" builtinId="3"/>
    <cellStyle name="ปกติ" xfId="0" builtinId="0"/>
    <cellStyle name="ปกติ 2" xfId="6" xr:uid="{00000000-0005-0000-0000-000008000000}"/>
    <cellStyle name="ปกติ 2 2" xfId="15" xr:uid="{00000000-0005-0000-0000-000009000000}"/>
    <cellStyle name="ปกติ 3" xfId="7" xr:uid="{00000000-0005-0000-0000-00000A000000}"/>
    <cellStyle name="ปกติ 4" xfId="14" xr:uid="{00000000-0005-0000-0000-00000B000000}"/>
    <cellStyle name="ปกติ 5" xfId="17" xr:uid="{00000000-0005-0000-0000-00000C000000}"/>
    <cellStyle name="ปกติ 6" xfId="18" xr:uid="{C130F355-59D9-4056-BDD2-858B1891F707}"/>
    <cellStyle name="ปกติ 6 2" xfId="20" xr:uid="{84039B4B-F781-4B6C-B6E8-7B2E7C6ECE53}"/>
    <cellStyle name="ปกติ_Sheet1 2" xfId="8" xr:uid="{00000000-0005-0000-0000-00000D000000}"/>
    <cellStyle name="ปกติ_ตาราง3" xfId="9" xr:uid="{00000000-0005-0000-0000-00000E000000}"/>
    <cellStyle name="ปกติ_ตารางที่ 1" xfId="10" xr:uid="{00000000-0005-0000-0000-00000F000000}"/>
    <cellStyle name="ปกติ_ทุกจังหวัด" xfId="11" xr:uid="{00000000-0005-0000-0000-000010000000}"/>
    <cellStyle name="เปอร์เซ็นต์ 2" xfId="12" xr:uid="{00000000-0005-0000-0000-000011000000}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99FF66"/>
      <color rgb="FF33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2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แผนภูมิที่๒</a:t>
            </a:r>
            <a:r>
              <a:rPr lang="th-TH" sz="1200" b="1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 ประชากรจังหวัดชลบุรี จำแนกตามกลุ่มและเพศ ปี พ.ศ. ๒๕๖๓</a:t>
            </a:r>
            <a:endParaRPr lang="th-TH" sz="12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[1]Sheet5!$B$28</c:f>
              <c:strCache>
                <c:ptCount val="1"/>
                <c:pt idx="0">
                  <c:v>หญิง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[1]Sheet5!$A$29:$A$45</c:f>
              <c:strCache>
                <c:ptCount val="17"/>
                <c:pt idx="0">
                  <c:v>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75-79</c:v>
                </c:pt>
                <c:pt idx="16">
                  <c:v> 80+</c:v>
                </c:pt>
              </c:strCache>
            </c:strRef>
          </c:cat>
          <c:val>
            <c:numRef>
              <c:f>[1]Sheet5!$B$29:$B$45</c:f>
              <c:numCache>
                <c:formatCode>General</c:formatCode>
                <c:ptCount val="17"/>
                <c:pt idx="0">
                  <c:v>2.9328253126811892</c:v>
                </c:pt>
                <c:pt idx="1">
                  <c:v>3.1837654269858366</c:v>
                </c:pt>
                <c:pt idx="2">
                  <c:v>3.0921891824732874</c:v>
                </c:pt>
                <c:pt idx="3">
                  <c:v>2.9694027996355503</c:v>
                </c:pt>
                <c:pt idx="4">
                  <c:v>3.4141638366603164</c:v>
                </c:pt>
                <c:pt idx="5">
                  <c:v>3.5142880808415473</c:v>
                </c:pt>
                <c:pt idx="6">
                  <c:v>3.9261823904580466</c:v>
                </c:pt>
                <c:pt idx="7">
                  <c:v>4.6224799138573678</c:v>
                </c:pt>
                <c:pt idx="8">
                  <c:v>4.4142135343328084</c:v>
                </c:pt>
                <c:pt idx="9">
                  <c:v>4.2571688892570192</c:v>
                </c:pt>
                <c:pt idx="10">
                  <c:v>3.7403130953367016</c:v>
                </c:pt>
                <c:pt idx="11">
                  <c:v>3.031160440652696</c:v>
                </c:pt>
                <c:pt idx="12">
                  <c:v>2.2467986415969516</c:v>
                </c:pt>
                <c:pt idx="13">
                  <c:v>1.7125817940859771</c:v>
                </c:pt>
                <c:pt idx="14">
                  <c:v>1.1209807007371821</c:v>
                </c:pt>
                <c:pt idx="15">
                  <c:v>0.84340263397664206</c:v>
                </c:pt>
                <c:pt idx="16">
                  <c:v>1.0981860349540298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A-4F1C-8199-D6892423C153}"/>
            </c:ext>
          </c:extLst>
        </c:ser>
        <c:ser>
          <c:idx val="1"/>
          <c:order val="1"/>
          <c:tx>
            <c:strRef>
              <c:f>[1]Sheet5!$C$28</c:f>
              <c:strCache>
                <c:ptCount val="1"/>
                <c:pt idx="0">
                  <c:v>ชาย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[1]Sheet5!$A$29:$A$45</c:f>
              <c:strCache>
                <c:ptCount val="17"/>
                <c:pt idx="0">
                  <c:v>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75-79</c:v>
                </c:pt>
                <c:pt idx="16">
                  <c:v> 80+</c:v>
                </c:pt>
              </c:strCache>
            </c:strRef>
          </c:cat>
          <c:val>
            <c:numRef>
              <c:f>[1]Sheet5!$C$29:$C$45</c:f>
              <c:numCache>
                <c:formatCode>General</c:formatCode>
                <c:ptCount val="17"/>
                <c:pt idx="0">
                  <c:v>-3.1356580800132501</c:v>
                </c:pt>
                <c:pt idx="1">
                  <c:v>-3.3979292636461498</c:v>
                </c:pt>
                <c:pt idx="2">
                  <c:v>-3.2284270686656198</c:v>
                </c:pt>
                <c:pt idx="3">
                  <c:v>-3.1009359728319401</c:v>
                </c:pt>
                <c:pt idx="4">
                  <c:v>-4.1278224136502901</c:v>
                </c:pt>
                <c:pt idx="5">
                  <c:v>-3.4433860680858102</c:v>
                </c:pt>
                <c:pt idx="6">
                  <c:v>-3.5863165741737801</c:v>
                </c:pt>
                <c:pt idx="7">
                  <c:v>-4.36710014081007</c:v>
                </c:pt>
                <c:pt idx="8">
                  <c:v>-4.1078770810900398</c:v>
                </c:pt>
                <c:pt idx="9">
                  <c:v>-3.7985587674977199</c:v>
                </c:pt>
                <c:pt idx="10">
                  <c:v>-3.2652033463099501</c:v>
                </c:pt>
                <c:pt idx="11">
                  <c:v>-2.5603578232419402</c:v>
                </c:pt>
                <c:pt idx="12">
                  <c:v>-1.7694359314172099</c:v>
                </c:pt>
                <c:pt idx="13">
                  <c:v>-1.28087467903587</c:v>
                </c:pt>
                <c:pt idx="14">
                  <c:v>-0.841547254203595</c:v>
                </c:pt>
                <c:pt idx="15">
                  <c:v>-0.61068499958585298</c:v>
                </c:pt>
                <c:pt idx="16">
                  <c:v>-0.72843535161103301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A-4F1C-8199-D6892423C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854360"/>
        <c:axId val="336857888"/>
        <c:axId val="0"/>
      </c:bar3DChart>
      <c:catAx>
        <c:axId val="3368543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36857888"/>
        <c:crosses val="autoZero"/>
        <c:auto val="1"/>
        <c:lblAlgn val="ctr"/>
        <c:lblOffset val="100"/>
        <c:noMultiLvlLbl val="0"/>
      </c:catAx>
      <c:valAx>
        <c:axId val="3368578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336854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สาเหตุการตาย!$F$5</c:f>
              <c:strCache>
                <c:ptCount val="1"/>
                <c:pt idx="0">
                  <c:v>ปี 2557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สาเหตุการตาย!$C$8:$C$17</c:f>
              <c:strCache>
                <c:ptCount val="10"/>
                <c:pt idx="0">
                  <c:v>โรคมะเร็งทุกชนิด</c:v>
                </c:pt>
                <c:pt idx="1">
                  <c:v>หลอดเลือดสมอง</c:v>
                </c:pt>
                <c:pt idx="2">
                  <c:v>กล้ามเนื้อหัวใจขาดเลือด</c:v>
                </c:pt>
                <c:pt idx="3">
                  <c:v>ไตวาย,ไตอักเสบ</c:v>
                </c:pt>
                <c:pt idx="4">
                  <c:v>อุบัติเหตุจราจร</c:v>
                </c:pt>
                <c:pt idx="5">
                  <c:v>เบาหวาน</c:v>
                </c:pt>
                <c:pt idx="6">
                  <c:v>วัณโรคปอด</c:v>
                </c:pt>
                <c:pt idx="7">
                  <c:v>ตับแข็ง</c:v>
                </c:pt>
                <c:pt idx="8">
                  <c:v>ความดันโลหิตสูง</c:v>
                </c:pt>
                <c:pt idx="9">
                  <c:v>ภูมิคุ้มกันบกพร่อง</c:v>
                </c:pt>
              </c:strCache>
            </c:strRef>
          </c:cat>
          <c:val>
            <c:numRef>
              <c:f>สาเหตุการตาย!$G$8:$G$17</c:f>
              <c:numCache>
                <c:formatCode>0.00</c:formatCode>
                <c:ptCount val="10"/>
                <c:pt idx="0">
                  <c:v>106.70976497951276</c:v>
                </c:pt>
                <c:pt idx="1">
                  <c:v>44.252731940186287</c:v>
                </c:pt>
                <c:pt idx="2">
                  <c:v>38.480636469727209</c:v>
                </c:pt>
                <c:pt idx="3">
                  <c:v>19.092315786903114</c:v>
                </c:pt>
                <c:pt idx="4">
                  <c:v>46.990777227455339</c:v>
                </c:pt>
                <c:pt idx="5">
                  <c:v>16.058265603713085</c:v>
                </c:pt>
                <c:pt idx="6">
                  <c:v>12.210201956740365</c:v>
                </c:pt>
                <c:pt idx="7">
                  <c:v>10.138167685293515</c:v>
                </c:pt>
                <c:pt idx="8">
                  <c:v>7.1041175021034846</c:v>
                </c:pt>
                <c:pt idx="9">
                  <c:v>14.726243572068682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B-4896-98F2-FCE43B96BEC5}"/>
            </c:ext>
          </c:extLst>
        </c:ser>
        <c:ser>
          <c:idx val="1"/>
          <c:order val="1"/>
          <c:tx>
            <c:strRef>
              <c:f>สาเหตุการตาย!$H$5</c:f>
              <c:strCache>
                <c:ptCount val="1"/>
                <c:pt idx="0">
                  <c:v>ปี 2558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สาเหตุการตาย!$C$8:$C$17</c:f>
              <c:strCache>
                <c:ptCount val="10"/>
                <c:pt idx="0">
                  <c:v>โรคมะเร็งทุกชนิด</c:v>
                </c:pt>
                <c:pt idx="1">
                  <c:v>หลอดเลือดสมอง</c:v>
                </c:pt>
                <c:pt idx="2">
                  <c:v>กล้ามเนื้อหัวใจขาดเลือด</c:v>
                </c:pt>
                <c:pt idx="3">
                  <c:v>ไตวาย,ไตอักเสบ</c:v>
                </c:pt>
                <c:pt idx="4">
                  <c:v>อุบัติเหตุจราจร</c:v>
                </c:pt>
                <c:pt idx="5">
                  <c:v>เบาหวาน</c:v>
                </c:pt>
                <c:pt idx="6">
                  <c:v>วัณโรคปอด</c:v>
                </c:pt>
                <c:pt idx="7">
                  <c:v>ตับแข็ง</c:v>
                </c:pt>
                <c:pt idx="8">
                  <c:v>ความดันโลหิตสูง</c:v>
                </c:pt>
                <c:pt idx="9">
                  <c:v>ภูมิคุ้มกันบกพร่อง</c:v>
                </c:pt>
              </c:strCache>
            </c:strRef>
          </c:cat>
          <c:val>
            <c:numRef>
              <c:f>สาเหตุการตาย!$I$8:$I$17</c:f>
              <c:numCache>
                <c:formatCode>0.00</c:formatCode>
                <c:ptCount val="10"/>
                <c:pt idx="0">
                  <c:v>93.427370420528703</c:v>
                </c:pt>
                <c:pt idx="1">
                  <c:v>31.165907452028772</c:v>
                </c:pt>
                <c:pt idx="2">
                  <c:v>16.954816469388113</c:v>
                </c:pt>
                <c:pt idx="3">
                  <c:v>18.080447438310149</c:v>
                </c:pt>
                <c:pt idx="4">
                  <c:v>21.668396151749125</c:v>
                </c:pt>
                <c:pt idx="5">
                  <c:v>10.341734526971173</c:v>
                </c:pt>
                <c:pt idx="6">
                  <c:v>7.8090648468966002</c:v>
                </c:pt>
                <c:pt idx="7">
                  <c:v>9.6382151713949042</c:v>
                </c:pt>
                <c:pt idx="8">
                  <c:v>7.7387129113389737</c:v>
                </c:pt>
                <c:pt idx="9">
                  <c:v>11.959829044796594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FB-4896-98F2-FCE43B96BEC5}"/>
            </c:ext>
          </c:extLst>
        </c:ser>
        <c:ser>
          <c:idx val="2"/>
          <c:order val="2"/>
          <c:tx>
            <c:strRef>
              <c:f>สาเหตุการตาย!$J$5</c:f>
              <c:strCache>
                <c:ptCount val="1"/>
                <c:pt idx="0">
                  <c:v>ปี 2559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สาเหตุการตาย!$C$8:$C$17</c:f>
              <c:strCache>
                <c:ptCount val="10"/>
                <c:pt idx="0">
                  <c:v>โรคมะเร็งทุกชนิด</c:v>
                </c:pt>
                <c:pt idx="1">
                  <c:v>หลอดเลือดสมอง</c:v>
                </c:pt>
                <c:pt idx="2">
                  <c:v>กล้ามเนื้อหัวใจขาดเลือด</c:v>
                </c:pt>
                <c:pt idx="3">
                  <c:v>ไตวาย,ไตอักเสบ</c:v>
                </c:pt>
                <c:pt idx="4">
                  <c:v>อุบัติเหตุจราจร</c:v>
                </c:pt>
                <c:pt idx="5">
                  <c:v>เบาหวาน</c:v>
                </c:pt>
                <c:pt idx="6">
                  <c:v>วัณโรคปอด</c:v>
                </c:pt>
                <c:pt idx="7">
                  <c:v>ตับแข็ง</c:v>
                </c:pt>
                <c:pt idx="8">
                  <c:v>ความดันโลหิตสูง</c:v>
                </c:pt>
                <c:pt idx="9">
                  <c:v>ภูมิคุ้มกันบกพร่อง</c:v>
                </c:pt>
              </c:strCache>
            </c:strRef>
          </c:cat>
          <c:val>
            <c:numRef>
              <c:f>สาเหตุการตาย!$K$8:$K$17</c:f>
              <c:numCache>
                <c:formatCode>0.00</c:formatCode>
                <c:ptCount val="10"/>
                <c:pt idx="0">
                  <c:v>104.94564063231294</c:v>
                </c:pt>
                <c:pt idx="1">
                  <c:v>46.046875719482429</c:v>
                </c:pt>
                <c:pt idx="2">
                  <c:v>31.614272882032715</c:v>
                </c:pt>
                <c:pt idx="3">
                  <c:v>17.594030125652989</c:v>
                </c:pt>
                <c:pt idx="4">
                  <c:v>33.126259845956021</c:v>
                </c:pt>
                <c:pt idx="5">
                  <c:v>8.31592830157817</c:v>
                </c:pt>
                <c:pt idx="6">
                  <c:v>10.034095306036471</c:v>
                </c:pt>
                <c:pt idx="7">
                  <c:v>8.728288382648163</c:v>
                </c:pt>
                <c:pt idx="8">
                  <c:v>6.1854012160498781</c:v>
                </c:pt>
                <c:pt idx="9">
                  <c:v>7.4912081394381866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FB-4896-98F2-FCE43B96BEC5}"/>
            </c:ext>
          </c:extLst>
        </c:ser>
        <c:ser>
          <c:idx val="3"/>
          <c:order val="3"/>
          <c:tx>
            <c:strRef>
              <c:f>สาเหตุการตาย!$L$5</c:f>
              <c:strCache>
                <c:ptCount val="1"/>
                <c:pt idx="0">
                  <c:v>ปี 2560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สาเหตุการตาย!$C$8:$C$17</c:f>
              <c:strCache>
                <c:ptCount val="10"/>
                <c:pt idx="0">
                  <c:v>โรคมะเร็งทุกชนิด</c:v>
                </c:pt>
                <c:pt idx="1">
                  <c:v>หลอดเลือดสมอง</c:v>
                </c:pt>
                <c:pt idx="2">
                  <c:v>กล้ามเนื้อหัวใจขาดเลือด</c:v>
                </c:pt>
                <c:pt idx="3">
                  <c:v>ไตวาย,ไตอักเสบ</c:v>
                </c:pt>
                <c:pt idx="4">
                  <c:v>อุบัติเหตุจราจร</c:v>
                </c:pt>
                <c:pt idx="5">
                  <c:v>เบาหวาน</c:v>
                </c:pt>
                <c:pt idx="6">
                  <c:v>วัณโรคปอด</c:v>
                </c:pt>
                <c:pt idx="7">
                  <c:v>ตับแข็ง</c:v>
                </c:pt>
                <c:pt idx="8">
                  <c:v>ความดันโลหิตสูง</c:v>
                </c:pt>
                <c:pt idx="9">
                  <c:v>ภูมิคุ้มกันบกพร่อง</c:v>
                </c:pt>
              </c:strCache>
            </c:strRef>
          </c:cat>
          <c:val>
            <c:numRef>
              <c:f>สาเหตุการตาย!$M$8:$M$17</c:f>
              <c:numCache>
                <c:formatCode>0.00</c:formatCode>
                <c:ptCount val="10"/>
                <c:pt idx="0">
                  <c:v>107.34669842061324</c:v>
                </c:pt>
                <c:pt idx="1">
                  <c:v>52.670733720699396</c:v>
                </c:pt>
                <c:pt idx="2">
                  <c:v>33.286834254959771</c:v>
                </c:pt>
                <c:pt idx="3">
                  <c:v>18.581807074053849</c:v>
                </c:pt>
                <c:pt idx="4">
                  <c:v>36.02731659321951</c:v>
                </c:pt>
                <c:pt idx="5">
                  <c:v>11.764021744724738</c:v>
                </c:pt>
                <c:pt idx="6">
                  <c:v>10.627724189836554</c:v>
                </c:pt>
                <c:pt idx="7">
                  <c:v>10.828247287757998</c:v>
                </c:pt>
                <c:pt idx="8">
                  <c:v>9.2240625043864437</c:v>
                </c:pt>
                <c:pt idx="9">
                  <c:v>8.9566983738245156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FB-4896-98F2-FCE43B96BEC5}"/>
            </c:ext>
          </c:extLst>
        </c:ser>
        <c:ser>
          <c:idx val="4"/>
          <c:order val="4"/>
          <c:tx>
            <c:strRef>
              <c:f>สาเหตุการตาย!$N$5</c:f>
              <c:strCache>
                <c:ptCount val="1"/>
                <c:pt idx="0">
                  <c:v>ปี 2561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สาเหตุการตาย!$C$8:$C$17</c:f>
              <c:strCache>
                <c:ptCount val="10"/>
                <c:pt idx="0">
                  <c:v>โรคมะเร็งทุกชนิด</c:v>
                </c:pt>
                <c:pt idx="1">
                  <c:v>หลอดเลือดสมอง</c:v>
                </c:pt>
                <c:pt idx="2">
                  <c:v>กล้ามเนื้อหัวใจขาดเลือด</c:v>
                </c:pt>
                <c:pt idx="3">
                  <c:v>ไตวาย,ไตอักเสบ</c:v>
                </c:pt>
                <c:pt idx="4">
                  <c:v>อุบัติเหตุจราจร</c:v>
                </c:pt>
                <c:pt idx="5">
                  <c:v>เบาหวาน</c:v>
                </c:pt>
                <c:pt idx="6">
                  <c:v>วัณโรคปอด</c:v>
                </c:pt>
                <c:pt idx="7">
                  <c:v>ตับแข็ง</c:v>
                </c:pt>
                <c:pt idx="8">
                  <c:v>ความดันโลหิตสูง</c:v>
                </c:pt>
                <c:pt idx="9">
                  <c:v>ภูมิคุ้มกันบกพร่อง</c:v>
                </c:pt>
              </c:strCache>
            </c:strRef>
          </c:cat>
          <c:val>
            <c:numRef>
              <c:f>สาเหตุการตาย!$O$8:$O$17</c:f>
              <c:numCache>
                <c:formatCode>0.00</c:formatCode>
                <c:ptCount val="10"/>
                <c:pt idx="0">
                  <c:v>93.39312056114025</c:v>
                </c:pt>
                <c:pt idx="1">
                  <c:v>40.379173464370268</c:v>
                </c:pt>
                <c:pt idx="2">
                  <c:v>26.376718150112836</c:v>
                </c:pt>
                <c:pt idx="3">
                  <c:v>18.300883457238779</c:v>
                </c:pt>
                <c:pt idx="4">
                  <c:v>20.124459033049053</c:v>
                </c:pt>
                <c:pt idx="5">
                  <c:v>11.52760274708635</c:v>
                </c:pt>
                <c:pt idx="6">
                  <c:v>5.6661098248390536</c:v>
                </c:pt>
                <c:pt idx="7">
                  <c:v>8.0758346928740519</c:v>
                </c:pt>
                <c:pt idx="8">
                  <c:v>8.6619839850987823</c:v>
                </c:pt>
                <c:pt idx="9">
                  <c:v>7.3594300023771613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FB-4896-98F2-FCE43B96BEC5}"/>
            </c:ext>
          </c:extLst>
        </c:ser>
        <c:ser>
          <c:idx val="5"/>
          <c:order val="5"/>
          <c:tx>
            <c:strRef>
              <c:f>สาเหตุการตาย!$P$5</c:f>
              <c:strCache>
                <c:ptCount val="1"/>
                <c:pt idx="0">
                  <c:v>ปี 2562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สาเหตุการตาย!$Q$8:$Q$17</c:f>
              <c:numCache>
                <c:formatCode>0.00</c:formatCode>
                <c:ptCount val="10"/>
                <c:pt idx="0">
                  <c:v>91.638265007851501</c:v>
                </c:pt>
                <c:pt idx="1">
                  <c:v>40.236128963531435</c:v>
                </c:pt>
                <c:pt idx="2">
                  <c:v>25.091429704530764</c:v>
                </c:pt>
                <c:pt idx="3">
                  <c:v>18.930874073750836</c:v>
                </c:pt>
                <c:pt idx="4">
                  <c:v>18.738356710288961</c:v>
                </c:pt>
                <c:pt idx="5">
                  <c:v>12.834490897458192</c:v>
                </c:pt>
                <c:pt idx="6">
                  <c:v>6.6739352666782601</c:v>
                </c:pt>
                <c:pt idx="7">
                  <c:v>9.3050059006571892</c:v>
                </c:pt>
                <c:pt idx="8">
                  <c:v>8.342419083347826</c:v>
                </c:pt>
                <c:pt idx="9">
                  <c:v>6.6097628121909695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FB-4896-98F2-FCE43B96BEC5}"/>
            </c:ext>
          </c:extLst>
        </c:ser>
        <c:ser>
          <c:idx val="6"/>
          <c:order val="6"/>
          <c:tx>
            <c:strRef>
              <c:f>สาเหตุการตาย!$R$5</c:f>
              <c:strCache>
                <c:ptCount val="1"/>
                <c:pt idx="0">
                  <c:v>ปี 2563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สาเหตุการตาย!$S$8:$S$17</c:f>
              <c:numCache>
                <c:formatCode>0.00</c:formatCode>
                <c:ptCount val="10"/>
                <c:pt idx="0">
                  <c:v>94.646384386856724</c:v>
                </c:pt>
                <c:pt idx="1">
                  <c:v>42.951461019794053</c:v>
                </c:pt>
                <c:pt idx="2">
                  <c:v>25.847461683531336</c:v>
                </c:pt>
                <c:pt idx="3">
                  <c:v>18.125133624994813</c:v>
                </c:pt>
                <c:pt idx="4">
                  <c:v>17.359282908445735</c:v>
                </c:pt>
                <c:pt idx="5">
                  <c:v>11.743044320419175</c:v>
                </c:pt>
                <c:pt idx="6">
                  <c:v>7.339402700261985</c:v>
                </c:pt>
                <c:pt idx="7">
                  <c:v>6.7650146628501773</c:v>
                </c:pt>
                <c:pt idx="8">
                  <c:v>6.5735519837129077</c:v>
                </c:pt>
                <c:pt idx="9">
                  <c:v>4.5312834062487033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9-44CC-8429-101967C03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605784"/>
        <c:axId val="445605392"/>
        <c:axId val="0"/>
      </c:bar3DChart>
      <c:catAx>
        <c:axId val="44560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45605392"/>
        <c:crosses val="autoZero"/>
        <c:auto val="1"/>
        <c:lblAlgn val="ctr"/>
        <c:lblOffset val="100"/>
        <c:noMultiLvlLbl val="0"/>
      </c:catAx>
      <c:valAx>
        <c:axId val="44560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45605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ข้อมูลการตายมะเร็ง!$D$5</c:f>
              <c:strCache>
                <c:ptCount val="1"/>
                <c:pt idx="0">
                  <c:v>ปี 2555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ข้อมูลการตายมะเร็ง!$C$9:$C$18</c:f>
              <c:strCache>
                <c:ptCount val="10"/>
                <c:pt idx="0">
                  <c:v>มะเร็งปอด</c:v>
                </c:pt>
                <c:pt idx="1">
                  <c:v>มะเร็งปากมดลูก**</c:v>
                </c:pt>
                <c:pt idx="2">
                  <c:v>มะเร็งเต้านม**</c:v>
                </c:pt>
                <c:pt idx="3">
                  <c:v>มะเร็งตับ</c:v>
                </c:pt>
                <c:pt idx="4">
                  <c:v>มะเร็งไม่ระบุ</c:v>
                </c:pt>
                <c:pt idx="5">
                  <c:v>มะเร็งลำไส้</c:v>
                </c:pt>
                <c:pt idx="6">
                  <c:v>มะเร็งเม็ดเลือดขาว</c:v>
                </c:pt>
                <c:pt idx="7">
                  <c:v>มะเร็งกระเพาะอาหาร</c:v>
                </c:pt>
                <c:pt idx="8">
                  <c:v>มะเร็งหลอดอาหาร</c:v>
                </c:pt>
                <c:pt idx="9">
                  <c:v>มะเร็งต่อมน้ำเหลือง</c:v>
                </c:pt>
              </c:strCache>
            </c:strRef>
          </c:cat>
          <c:val>
            <c:numRef>
              <c:f>ข้อมูลการตายมะเร็ง!$E$9:$E$18</c:f>
              <c:numCache>
                <c:formatCode>_(* #,##0.00_);_(* \(#,##0.00\);_(* "-"??_);_(@_)</c:formatCode>
                <c:ptCount val="10"/>
                <c:pt idx="0">
                  <c:v>14.505634172511133</c:v>
                </c:pt>
                <c:pt idx="1">
                  <c:v>8.4384243653476112</c:v>
                </c:pt>
                <c:pt idx="2">
                  <c:v>8.8904828134912322</c:v>
                </c:pt>
                <c:pt idx="3">
                  <c:v>14.428884785354988</c:v>
                </c:pt>
                <c:pt idx="4">
                  <c:v>7.9819362642389304</c:v>
                </c:pt>
                <c:pt idx="5">
                  <c:v>7.4446905541459252</c:v>
                </c:pt>
                <c:pt idx="6">
                  <c:v>3.2234742605580293</c:v>
                </c:pt>
                <c:pt idx="7">
                  <c:v>2.2257322275281632</c:v>
                </c:pt>
                <c:pt idx="8">
                  <c:v>2.1489828403720197</c:v>
                </c:pt>
                <c:pt idx="9">
                  <c:v>2.3792310018404503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6-42FB-B053-989941A4D0E3}"/>
            </c:ext>
          </c:extLst>
        </c:ser>
        <c:ser>
          <c:idx val="1"/>
          <c:order val="1"/>
          <c:tx>
            <c:strRef>
              <c:f>ข้อมูลการตายมะเร็ง!$F$5</c:f>
              <c:strCache>
                <c:ptCount val="1"/>
                <c:pt idx="0">
                  <c:v>ปี 2556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ข้อมูลการตายมะเร็ง!$C$9:$C$18</c:f>
              <c:strCache>
                <c:ptCount val="10"/>
                <c:pt idx="0">
                  <c:v>มะเร็งปอด</c:v>
                </c:pt>
                <c:pt idx="1">
                  <c:v>มะเร็งปากมดลูก**</c:v>
                </c:pt>
                <c:pt idx="2">
                  <c:v>มะเร็งเต้านม**</c:v>
                </c:pt>
                <c:pt idx="3">
                  <c:v>มะเร็งตับ</c:v>
                </c:pt>
                <c:pt idx="4">
                  <c:v>มะเร็งไม่ระบุ</c:v>
                </c:pt>
                <c:pt idx="5">
                  <c:v>มะเร็งลำไส้</c:v>
                </c:pt>
                <c:pt idx="6">
                  <c:v>มะเร็งเม็ดเลือดขาว</c:v>
                </c:pt>
                <c:pt idx="7">
                  <c:v>มะเร็งกระเพาะอาหาร</c:v>
                </c:pt>
                <c:pt idx="8">
                  <c:v>มะเร็งหลอดอาหาร</c:v>
                </c:pt>
                <c:pt idx="9">
                  <c:v>มะเร็งต่อมน้ำเหลือง</c:v>
                </c:pt>
              </c:strCache>
            </c:strRef>
          </c:cat>
          <c:val>
            <c:numRef>
              <c:f>ข้อมูลการตายมะเร็ง!$G$9:$G$18</c:f>
              <c:numCache>
                <c:formatCode>_(* #,##0.00_);_(* \(#,##0.00\);_(* "-"??_);_(@_)</c:formatCode>
                <c:ptCount val="10"/>
                <c:pt idx="0">
                  <c:v>14.23380847502156</c:v>
                </c:pt>
                <c:pt idx="1">
                  <c:v>8.135216167484872</c:v>
                </c:pt>
                <c:pt idx="2">
                  <c:v>8.5789552311658657</c:v>
                </c:pt>
                <c:pt idx="3">
                  <c:v>14.158096727813998</c:v>
                </c:pt>
                <c:pt idx="4">
                  <c:v>9.2368331593225008</c:v>
                </c:pt>
                <c:pt idx="5">
                  <c:v>6.5112102598502872</c:v>
                </c:pt>
                <c:pt idx="6">
                  <c:v>3.1041816355100207</c:v>
                </c:pt>
                <c:pt idx="7">
                  <c:v>2.1199289218117214</c:v>
                </c:pt>
                <c:pt idx="8">
                  <c:v>2.0442171746041602</c:v>
                </c:pt>
                <c:pt idx="9">
                  <c:v>2.2713524162268444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6-42FB-B053-989941A4D0E3}"/>
            </c:ext>
          </c:extLst>
        </c:ser>
        <c:ser>
          <c:idx val="2"/>
          <c:order val="2"/>
          <c:tx>
            <c:strRef>
              <c:f>ข้อมูลการตายมะเร็ง!$H$5</c:f>
              <c:strCache>
                <c:ptCount val="1"/>
                <c:pt idx="0">
                  <c:v>ปี 2557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ข้อมูลการตายมะเร็ง!$C$9:$C$18</c:f>
              <c:strCache>
                <c:ptCount val="10"/>
                <c:pt idx="0">
                  <c:v>มะเร็งปอด</c:v>
                </c:pt>
                <c:pt idx="1">
                  <c:v>มะเร็งปากมดลูก**</c:v>
                </c:pt>
                <c:pt idx="2">
                  <c:v>มะเร็งเต้านม**</c:v>
                </c:pt>
                <c:pt idx="3">
                  <c:v>มะเร็งตับ</c:v>
                </c:pt>
                <c:pt idx="4">
                  <c:v>มะเร็งไม่ระบุ</c:v>
                </c:pt>
                <c:pt idx="5">
                  <c:v>มะเร็งลำไส้</c:v>
                </c:pt>
                <c:pt idx="6">
                  <c:v>มะเร็งเม็ดเลือดขาว</c:v>
                </c:pt>
                <c:pt idx="7">
                  <c:v>มะเร็งกระเพาะอาหาร</c:v>
                </c:pt>
                <c:pt idx="8">
                  <c:v>มะเร็งหลอดอาหาร</c:v>
                </c:pt>
                <c:pt idx="9">
                  <c:v>มะเร็งต่อมน้ำเหลือง</c:v>
                </c:pt>
              </c:strCache>
            </c:strRef>
          </c:cat>
          <c:val>
            <c:numRef>
              <c:f>ข้อมูลการตายมะเร็ง!$I$9:$I$18</c:f>
              <c:numCache>
                <c:formatCode>_(* #,##0.00_);_(* \(#,##0.00\);_(* "-"??_);_(@_)</c:formatCode>
                <c:ptCount val="10"/>
                <c:pt idx="0">
                  <c:v>18.870312114962381</c:v>
                </c:pt>
                <c:pt idx="1">
                  <c:v>7.6230694217110768</c:v>
                </c:pt>
                <c:pt idx="2">
                  <c:v>11.07502538625949</c:v>
                </c:pt>
                <c:pt idx="3">
                  <c:v>15.466255811871129</c:v>
                </c:pt>
                <c:pt idx="4">
                  <c:v>17.612291307298221</c:v>
                </c:pt>
                <c:pt idx="5">
                  <c:v>5.1060844546368793</c:v>
                </c:pt>
                <c:pt idx="6">
                  <c:v>2.9600489592097854</c:v>
                </c:pt>
                <c:pt idx="7">
                  <c:v>2.2200367194073389</c:v>
                </c:pt>
                <c:pt idx="8">
                  <c:v>2.6640440632888067</c:v>
                </c:pt>
                <c:pt idx="9">
                  <c:v>2.1460354954270944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6-42FB-B053-989941A4D0E3}"/>
            </c:ext>
          </c:extLst>
        </c:ser>
        <c:ser>
          <c:idx val="3"/>
          <c:order val="3"/>
          <c:tx>
            <c:strRef>
              <c:f>ข้อมูลการตายมะเร็ง!$J$5</c:f>
              <c:strCache>
                <c:ptCount val="1"/>
                <c:pt idx="0">
                  <c:v>ปี 2558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ข้อมูลการตายมะเร็ง!$C$9:$C$18</c:f>
              <c:strCache>
                <c:ptCount val="10"/>
                <c:pt idx="0">
                  <c:v>มะเร็งปอด</c:v>
                </c:pt>
                <c:pt idx="1">
                  <c:v>มะเร็งปากมดลูก**</c:v>
                </c:pt>
                <c:pt idx="2">
                  <c:v>มะเร็งเต้านม**</c:v>
                </c:pt>
                <c:pt idx="3">
                  <c:v>มะเร็งตับ</c:v>
                </c:pt>
                <c:pt idx="4">
                  <c:v>มะเร็งไม่ระบุ</c:v>
                </c:pt>
                <c:pt idx="5">
                  <c:v>มะเร็งลำไส้</c:v>
                </c:pt>
                <c:pt idx="6">
                  <c:v>มะเร็งเม็ดเลือดขาว</c:v>
                </c:pt>
                <c:pt idx="7">
                  <c:v>มะเร็งกระเพาะอาหาร</c:v>
                </c:pt>
                <c:pt idx="8">
                  <c:v>มะเร็งหลอดอาหาร</c:v>
                </c:pt>
                <c:pt idx="9">
                  <c:v>มะเร็งต่อมน้ำเหลือง</c:v>
                </c:pt>
              </c:strCache>
            </c:strRef>
          </c:cat>
          <c:val>
            <c:numRef>
              <c:f>ข้อมูลการตายมะเร็ง!$K$9:$K$18</c:f>
              <c:numCache>
                <c:formatCode>_(* #,##0.00_);_(* \(#,##0.00\);_(* "-"??_);_(@_)</c:formatCode>
                <c:ptCount val="10"/>
                <c:pt idx="0">
                  <c:v>18.572910987213536</c:v>
                </c:pt>
                <c:pt idx="1">
                  <c:v>5.9957806436679677</c:v>
                </c:pt>
                <c:pt idx="2">
                  <c:v>10.876067214095382</c:v>
                </c:pt>
                <c:pt idx="3">
                  <c:v>15.899537436023708</c:v>
                </c:pt>
                <c:pt idx="4">
                  <c:v>20.40206131171184</c:v>
                </c:pt>
                <c:pt idx="5">
                  <c:v>4.783931617918638</c:v>
                </c:pt>
                <c:pt idx="6">
                  <c:v>4.0804122623423673</c:v>
                </c:pt>
                <c:pt idx="7">
                  <c:v>1.4773906467101676</c:v>
                </c:pt>
                <c:pt idx="8">
                  <c:v>2.6030216156321999</c:v>
                </c:pt>
                <c:pt idx="9">
                  <c:v>0.7738712911338973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16-42FB-B053-989941A4D0E3}"/>
            </c:ext>
          </c:extLst>
        </c:ser>
        <c:ser>
          <c:idx val="4"/>
          <c:order val="4"/>
          <c:tx>
            <c:strRef>
              <c:f>ข้อมูลการตายมะเร็ง!$L$5</c:f>
              <c:strCache>
                <c:ptCount val="1"/>
                <c:pt idx="0">
                  <c:v>ปี 2559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ข้อมูลการตายมะเร็ง!$C$9:$C$18</c:f>
              <c:strCache>
                <c:ptCount val="10"/>
                <c:pt idx="0">
                  <c:v>มะเร็งปอด</c:v>
                </c:pt>
                <c:pt idx="1">
                  <c:v>มะเร็งปากมดลูก**</c:v>
                </c:pt>
                <c:pt idx="2">
                  <c:v>มะเร็งเต้านม**</c:v>
                </c:pt>
                <c:pt idx="3">
                  <c:v>มะเร็งตับ</c:v>
                </c:pt>
                <c:pt idx="4">
                  <c:v>มะเร็งไม่ระบุ</c:v>
                </c:pt>
                <c:pt idx="5">
                  <c:v>มะเร็งลำไส้</c:v>
                </c:pt>
                <c:pt idx="6">
                  <c:v>มะเร็งเม็ดเลือดขาว</c:v>
                </c:pt>
                <c:pt idx="7">
                  <c:v>มะเร็งกระเพาะอาหาร</c:v>
                </c:pt>
                <c:pt idx="8">
                  <c:v>มะเร็งหลอดอาหาร</c:v>
                </c:pt>
                <c:pt idx="9">
                  <c:v>มะเร็งต่อมน้ำเหลือง</c:v>
                </c:pt>
              </c:strCache>
            </c:strRef>
          </c:cat>
          <c:val>
            <c:numRef>
              <c:f>ข้อมูลการตายมะเร็ง!$M$9:$M$18</c:f>
              <c:numCache>
                <c:formatCode>_(* #,##0.00_);_(* \(#,##0.00\);_(* "-"??_);_(@_)</c:formatCode>
                <c:ptCount val="10"/>
                <c:pt idx="0">
                  <c:v>18.556203648149637</c:v>
                </c:pt>
                <c:pt idx="1">
                  <c:v>16.485744484255449</c:v>
                </c:pt>
                <c:pt idx="2">
                  <c:v>13.42790478153065</c:v>
                </c:pt>
                <c:pt idx="3">
                  <c:v>16.288223202264682</c:v>
                </c:pt>
                <c:pt idx="4">
                  <c:v>7.5599348196165188</c:v>
                </c:pt>
                <c:pt idx="5">
                  <c:v>9.5530085447881472</c:v>
                </c:pt>
                <c:pt idx="6">
                  <c:v>4.4672342115915793</c:v>
                </c:pt>
                <c:pt idx="7">
                  <c:v>3.5050606890949316</c:v>
                </c:pt>
                <c:pt idx="8">
                  <c:v>3.9174207701649237</c:v>
                </c:pt>
                <c:pt idx="9">
                  <c:v>0.41236008106999195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16-42FB-B053-989941A4D0E3}"/>
            </c:ext>
          </c:extLst>
        </c:ser>
        <c:ser>
          <c:idx val="5"/>
          <c:order val="5"/>
          <c:tx>
            <c:strRef>
              <c:f>ข้อมูลการตายมะเร็ง!$N$5</c:f>
              <c:strCache>
                <c:ptCount val="1"/>
                <c:pt idx="0">
                  <c:v>ปี 2560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ข้อมูลการตายมะเร็ง!$C$9:$C$18</c:f>
              <c:strCache>
                <c:ptCount val="10"/>
                <c:pt idx="0">
                  <c:v>มะเร็งปอด</c:v>
                </c:pt>
                <c:pt idx="1">
                  <c:v>มะเร็งปากมดลูก**</c:v>
                </c:pt>
                <c:pt idx="2">
                  <c:v>มะเร็งเต้านม**</c:v>
                </c:pt>
                <c:pt idx="3">
                  <c:v>มะเร็งตับ</c:v>
                </c:pt>
                <c:pt idx="4">
                  <c:v>มะเร็งไม่ระบุ</c:v>
                </c:pt>
                <c:pt idx="5">
                  <c:v>มะเร็งลำไส้</c:v>
                </c:pt>
                <c:pt idx="6">
                  <c:v>มะเร็งเม็ดเลือดขาว</c:v>
                </c:pt>
                <c:pt idx="7">
                  <c:v>มะเร็งกระเพาะอาหาร</c:v>
                </c:pt>
                <c:pt idx="8">
                  <c:v>มะเร็งหลอดอาหาร</c:v>
                </c:pt>
                <c:pt idx="9">
                  <c:v>มะเร็งต่อมน้ำเหลือง</c:v>
                </c:pt>
              </c:strCache>
            </c:strRef>
          </c:cat>
          <c:val>
            <c:numRef>
              <c:f>ข้อมูลการตายมะเร็ง!$O$9:$O$18</c:f>
              <c:numCache>
                <c:formatCode>#,##0.00</c:formatCode>
                <c:ptCount val="10"/>
                <c:pt idx="0">
                  <c:v>18.113919845570479</c:v>
                </c:pt>
                <c:pt idx="1">
                  <c:v>16.510364184564907</c:v>
                </c:pt>
                <c:pt idx="2">
                  <c:v>15.068983184325113</c:v>
                </c:pt>
                <c:pt idx="3">
                  <c:v>16.242370931636998</c:v>
                </c:pt>
                <c:pt idx="4">
                  <c:v>11.229293483600888</c:v>
                </c:pt>
                <c:pt idx="5">
                  <c:v>11.362975548881849</c:v>
                </c:pt>
                <c:pt idx="6">
                  <c:v>4.4783491869122578</c:v>
                </c:pt>
                <c:pt idx="7">
                  <c:v>3.4757336973050368</c:v>
                </c:pt>
                <c:pt idx="8">
                  <c:v>3.6094157625859995</c:v>
                </c:pt>
                <c:pt idx="9">
                  <c:v>0.60156929376433321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16-42FB-B053-989941A4D0E3}"/>
            </c:ext>
          </c:extLst>
        </c:ser>
        <c:ser>
          <c:idx val="6"/>
          <c:order val="6"/>
          <c:tx>
            <c:strRef>
              <c:f>ข้อมูลการตายมะเร็ง!$P$5</c:f>
              <c:strCache>
                <c:ptCount val="1"/>
                <c:pt idx="0">
                  <c:v>ปี 2561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ข้อมูลการตายมะเร็ง!$C$9:$C$18</c:f>
              <c:strCache>
                <c:ptCount val="10"/>
                <c:pt idx="0">
                  <c:v>มะเร็งปอด</c:v>
                </c:pt>
                <c:pt idx="1">
                  <c:v>มะเร็งปากมดลูก**</c:v>
                </c:pt>
                <c:pt idx="2">
                  <c:v>มะเร็งเต้านม**</c:v>
                </c:pt>
                <c:pt idx="3">
                  <c:v>มะเร็งตับ</c:v>
                </c:pt>
                <c:pt idx="4">
                  <c:v>มะเร็งไม่ระบุ</c:v>
                </c:pt>
                <c:pt idx="5">
                  <c:v>มะเร็งลำไส้</c:v>
                </c:pt>
                <c:pt idx="6">
                  <c:v>มะเร็งเม็ดเลือดขาว</c:v>
                </c:pt>
                <c:pt idx="7">
                  <c:v>มะเร็งกระเพาะอาหาร</c:v>
                </c:pt>
                <c:pt idx="8">
                  <c:v>มะเร็งหลอดอาหาร</c:v>
                </c:pt>
                <c:pt idx="9">
                  <c:v>มะเร็งต่อมน้ำเหลือง</c:v>
                </c:pt>
              </c:strCache>
            </c:strRef>
          </c:cat>
          <c:val>
            <c:numRef>
              <c:f>ข้อมูลการตายมะเร็ง!$Q$9:$Q$18</c:f>
              <c:numCache>
                <c:formatCode>#,##0.00</c:formatCode>
                <c:ptCount val="10"/>
                <c:pt idx="0">
                  <c:v>17.063457173653241</c:v>
                </c:pt>
                <c:pt idx="1">
                  <c:v>15.440251331562171</c:v>
                </c:pt>
                <c:pt idx="2">
                  <c:v>11.73969522730347</c:v>
                </c:pt>
                <c:pt idx="3">
                  <c:v>13.090667526352297</c:v>
                </c:pt>
                <c:pt idx="4">
                  <c:v>7.9540828842172946</c:v>
                </c:pt>
                <c:pt idx="5">
                  <c:v>9.7040271712760795</c:v>
                </c:pt>
                <c:pt idx="6">
                  <c:v>3.842534249028783</c:v>
                </c:pt>
                <c:pt idx="7">
                  <c:v>2.5399802663071616</c:v>
                </c:pt>
                <c:pt idx="8">
                  <c:v>2.8656187619875673</c:v>
                </c:pt>
                <c:pt idx="9">
                  <c:v>1.0420431861772972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16-42FB-B053-989941A4D0E3}"/>
            </c:ext>
          </c:extLst>
        </c:ser>
        <c:ser>
          <c:idx val="7"/>
          <c:order val="7"/>
          <c:tx>
            <c:strRef>
              <c:f>ข้อมูลการตายมะเร็ง!$R$5</c:f>
              <c:strCache>
                <c:ptCount val="1"/>
                <c:pt idx="0">
                  <c:v>ปี 2562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ข้อมูลการตายมะเร็ง!$S$9:$S$18</c:f>
              <c:numCache>
                <c:formatCode>#,##0.00</c:formatCode>
                <c:ptCount val="10"/>
                <c:pt idx="0">
                  <c:v>15.786423803873577</c:v>
                </c:pt>
                <c:pt idx="1">
                  <c:v>15.700361736334406</c:v>
                </c:pt>
                <c:pt idx="2">
                  <c:v>13.6907154340836</c:v>
                </c:pt>
                <c:pt idx="3">
                  <c:v>14.695492077589632</c:v>
                </c:pt>
                <c:pt idx="4">
                  <c:v>7.218831525171999</c:v>
                </c:pt>
                <c:pt idx="5">
                  <c:v>10.139247808991973</c:v>
                </c:pt>
                <c:pt idx="6">
                  <c:v>3.0161053609026753</c:v>
                </c:pt>
                <c:pt idx="7">
                  <c:v>2.6310706339789296</c:v>
                </c:pt>
                <c:pt idx="8">
                  <c:v>3.0161053609026753</c:v>
                </c:pt>
                <c:pt idx="9">
                  <c:v>0.96258681730936457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16-42FB-B053-989941A4D0E3}"/>
            </c:ext>
          </c:extLst>
        </c:ser>
        <c:ser>
          <c:idx val="8"/>
          <c:order val="8"/>
          <c:tx>
            <c:strRef>
              <c:f>ข้อมูลการตายมะเร็ง!$T$5</c:f>
              <c:strCache>
                <c:ptCount val="1"/>
                <c:pt idx="0">
                  <c:v>ปี 2563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ข้อมูลการตายมะเร็ง!$U$9:$U$18</c:f>
              <c:numCache>
                <c:formatCode>#,##0.00</c:formatCode>
                <c:ptCount val="10"/>
                <c:pt idx="0">
                  <c:v>17.614566480628763</c:v>
                </c:pt>
                <c:pt idx="1">
                  <c:v>14.073946758134866</c:v>
                </c:pt>
                <c:pt idx="2">
                  <c:v>13.451205751137749</c:v>
                </c:pt>
                <c:pt idx="3">
                  <c:v>13.083283074380059</c:v>
                </c:pt>
                <c:pt idx="4">
                  <c:v>10.427201091915109</c:v>
                </c:pt>
                <c:pt idx="5">
                  <c:v>9.9560593151379972</c:v>
                </c:pt>
                <c:pt idx="6">
                  <c:v>3.6377909036081144</c:v>
                </c:pt>
                <c:pt idx="7">
                  <c:v>3.318686438379332</c:v>
                </c:pt>
                <c:pt idx="8">
                  <c:v>2.7442984009675246</c:v>
                </c:pt>
                <c:pt idx="9">
                  <c:v>0.31910446522878194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D-49A4-A1CC-5C7AA3961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606176"/>
        <c:axId val="445608528"/>
      </c:barChart>
      <c:catAx>
        <c:axId val="44560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45608528"/>
        <c:crosses val="autoZero"/>
        <c:auto val="1"/>
        <c:lblAlgn val="ctr"/>
        <c:lblOffset val="100"/>
        <c:noMultiLvlLbl val="0"/>
      </c:catAx>
      <c:valAx>
        <c:axId val="44560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4560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419355196961444E-2"/>
          <c:y val="0.88559460995210648"/>
          <c:w val="0.71113009196903476"/>
          <c:h val="0.1144053900478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แผนภูมิที่ ๗</a:t>
            </a:r>
            <a:r>
              <a:rPr lang="en-US" sz="1400" b="1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โรคที่ต้องเฝ้าระวังทางระบาดวิทยา </a:t>
            </a:r>
            <a:r>
              <a:rPr lang="en-US" sz="1400" b="1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๑๐</a:t>
            </a:r>
            <a:r>
              <a:rPr lang="en-US" sz="1400" b="1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อันดับแรก  จังหวัดชลบุรี ปี ๒๕๕๕ - ๒๕๖๒</a:t>
            </a:r>
            <a:endParaRPr lang="th-TH" sz="1400" b="1">
              <a:solidFill>
                <a:sysClr val="windowText" lastClr="00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solidFill>
          <a:schemeClr val="tx2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40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305244258679472E-2"/>
          <c:y val="0.17232178524165881"/>
          <c:w val="0.90380127860971182"/>
          <c:h val="0.475303659059762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'ยกเลิก(506)'!$D$4</c:f>
              <c:strCache>
                <c:ptCount val="1"/>
                <c:pt idx="0">
                  <c:v>ปี 2555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'ยกเลิก(506)'!$C$7:$C$16</c:f>
              <c:strCache>
                <c:ptCount val="10"/>
                <c:pt idx="0">
                  <c:v>อุจจาระร่วง</c:v>
                </c:pt>
                <c:pt idx="1">
                  <c:v>ไข้หวัดใหญ่</c:v>
                </c:pt>
                <c:pt idx="2">
                  <c:v>ปอดบวม</c:v>
                </c:pt>
                <c:pt idx="3">
                  <c:v>ไข้เลือดออก</c:v>
                </c:pt>
                <c:pt idx="4">
                  <c:v>อาหารเป็นพิษ</c:v>
                </c:pt>
                <c:pt idx="5">
                  <c:v>มือเท้าปาก</c:v>
                </c:pt>
                <c:pt idx="6">
                  <c:v>ตาแดง</c:v>
                </c:pt>
                <c:pt idx="7">
                  <c:v>โรคติดต่อทางเพศสัมพันธ์</c:v>
                </c:pt>
                <c:pt idx="8">
                  <c:v>สุกใส</c:v>
                </c:pt>
                <c:pt idx="9">
                  <c:v>ตับอักเสบรุนแรง</c:v>
                </c:pt>
              </c:strCache>
            </c:strRef>
          </c:cat>
          <c:val>
            <c:numRef>
              <c:f>'ยกเลิก(506)'!$E$7:$E$16</c:f>
              <c:numCache>
                <c:formatCode>#,##0.00</c:formatCode>
                <c:ptCount val="10"/>
                <c:pt idx="0">
                  <c:v>1677.97</c:v>
                </c:pt>
                <c:pt idx="1">
                  <c:v>109.47918646213391</c:v>
                </c:pt>
                <c:pt idx="2">
                  <c:v>193.36780236811202</c:v>
                </c:pt>
                <c:pt idx="3">
                  <c:v>138.47678564262995</c:v>
                </c:pt>
                <c:pt idx="4">
                  <c:v>101.52945300533996</c:v>
                </c:pt>
                <c:pt idx="5">
                  <c:v>233.79787537694986</c:v>
                </c:pt>
                <c:pt idx="6">
                  <c:v>97.47</c:v>
                </c:pt>
                <c:pt idx="7">
                  <c:v>74.046088768995133</c:v>
                </c:pt>
                <c:pt idx="8">
                  <c:v>159.4489396191245</c:v>
                </c:pt>
                <c:pt idx="9">
                  <c:v>22.183541931815515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F-4D03-B1E0-9458226D09BA}"/>
            </c:ext>
          </c:extLst>
        </c:ser>
        <c:ser>
          <c:idx val="1"/>
          <c:order val="1"/>
          <c:tx>
            <c:strRef>
              <c:f>'ยกเลิก(506)'!$F$4</c:f>
              <c:strCache>
                <c:ptCount val="1"/>
                <c:pt idx="0">
                  <c:v>ปี 2556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'ยกเลิก(506)'!$C$7:$C$16</c:f>
              <c:strCache>
                <c:ptCount val="10"/>
                <c:pt idx="0">
                  <c:v>อุจจาระร่วง</c:v>
                </c:pt>
                <c:pt idx="1">
                  <c:v>ไข้หวัดใหญ่</c:v>
                </c:pt>
                <c:pt idx="2">
                  <c:v>ปอดบวม</c:v>
                </c:pt>
                <c:pt idx="3">
                  <c:v>ไข้เลือดออก</c:v>
                </c:pt>
                <c:pt idx="4">
                  <c:v>อาหารเป็นพิษ</c:v>
                </c:pt>
                <c:pt idx="5">
                  <c:v>มือเท้าปาก</c:v>
                </c:pt>
                <c:pt idx="6">
                  <c:v>ตาแดง</c:v>
                </c:pt>
                <c:pt idx="7">
                  <c:v>โรคติดต่อทางเพศสัมพันธ์</c:v>
                </c:pt>
                <c:pt idx="8">
                  <c:v>สุกใส</c:v>
                </c:pt>
                <c:pt idx="9">
                  <c:v>ตับอักเสบรุนแรง</c:v>
                </c:pt>
              </c:strCache>
            </c:strRef>
          </c:cat>
          <c:val>
            <c:numRef>
              <c:f>'ยกเลิก(506)'!$G$7:$G$16</c:f>
              <c:numCache>
                <c:formatCode>#,##0.00</c:formatCode>
                <c:ptCount val="10"/>
                <c:pt idx="0">
                  <c:v>1137.3900000000001</c:v>
                </c:pt>
                <c:pt idx="1">
                  <c:v>111.51984453822865</c:v>
                </c:pt>
                <c:pt idx="2">
                  <c:v>234.87988491329645</c:v>
                </c:pt>
                <c:pt idx="3">
                  <c:v>130.61216032513178</c:v>
                </c:pt>
                <c:pt idx="4">
                  <c:v>111.51984453822865</c:v>
                </c:pt>
                <c:pt idx="5">
                  <c:v>279.42862174940376</c:v>
                </c:pt>
                <c:pt idx="6">
                  <c:v>108.06</c:v>
                </c:pt>
                <c:pt idx="7">
                  <c:v>120.02998529595679</c:v>
                </c:pt>
                <c:pt idx="8">
                  <c:v>72.669201948600218</c:v>
                </c:pt>
                <c:pt idx="9">
                  <c:v>8.2141358618071543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F-4D03-B1E0-9458226D09BA}"/>
            </c:ext>
          </c:extLst>
        </c:ser>
        <c:ser>
          <c:idx val="2"/>
          <c:order val="2"/>
          <c:tx>
            <c:strRef>
              <c:f>'ยกเลิก(506)'!$H$4</c:f>
              <c:strCache>
                <c:ptCount val="1"/>
                <c:pt idx="0">
                  <c:v>ปี 2557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'ยกเลิก(506)'!$C$7:$C$16</c:f>
              <c:strCache>
                <c:ptCount val="10"/>
                <c:pt idx="0">
                  <c:v>อุจจาระร่วง</c:v>
                </c:pt>
                <c:pt idx="1">
                  <c:v>ไข้หวัดใหญ่</c:v>
                </c:pt>
                <c:pt idx="2">
                  <c:v>ปอดบวม</c:v>
                </c:pt>
                <c:pt idx="3">
                  <c:v>ไข้เลือดออก</c:v>
                </c:pt>
                <c:pt idx="4">
                  <c:v>อาหารเป็นพิษ</c:v>
                </c:pt>
                <c:pt idx="5">
                  <c:v>มือเท้าปาก</c:v>
                </c:pt>
                <c:pt idx="6">
                  <c:v>ตาแดง</c:v>
                </c:pt>
                <c:pt idx="7">
                  <c:v>โรคติดต่อทางเพศสัมพันธ์</c:v>
                </c:pt>
                <c:pt idx="8">
                  <c:v>สุกใส</c:v>
                </c:pt>
                <c:pt idx="9">
                  <c:v>ตับอักเสบรุนแรง</c:v>
                </c:pt>
              </c:strCache>
            </c:strRef>
          </c:cat>
          <c:val>
            <c:numRef>
              <c:f>'ยกเลิก(506)'!$I$7:$I$16</c:f>
              <c:numCache>
                <c:formatCode>#,##0.00</c:formatCode>
                <c:ptCount val="10"/>
                <c:pt idx="0">
                  <c:v>711.28</c:v>
                </c:pt>
                <c:pt idx="1">
                  <c:v>52.052709600132552</c:v>
                </c:pt>
                <c:pt idx="2">
                  <c:v>177.93229042186155</c:v>
                </c:pt>
                <c:pt idx="3">
                  <c:v>50.366495063790232</c:v>
                </c:pt>
                <c:pt idx="4">
                  <c:v>102.19926363744334</c:v>
                </c:pt>
                <c:pt idx="5">
                  <c:v>354.69156203583282</c:v>
                </c:pt>
                <c:pt idx="6">
                  <c:v>275</c:v>
                </c:pt>
                <c:pt idx="7">
                  <c:v>150.36634843643924</c:v>
                </c:pt>
                <c:pt idx="8">
                  <c:v>67.88846350665176</c:v>
                </c:pt>
                <c:pt idx="9">
                  <c:v>4.7653889070543887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BF-4D03-B1E0-9458226D09BA}"/>
            </c:ext>
          </c:extLst>
        </c:ser>
        <c:ser>
          <c:idx val="3"/>
          <c:order val="3"/>
          <c:tx>
            <c:strRef>
              <c:f>'ยกเลิก(506)'!$J$4</c:f>
              <c:strCache>
                <c:ptCount val="1"/>
                <c:pt idx="0">
                  <c:v>ปี 2558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'ยกเลิก(506)'!$C$7:$C$16</c:f>
              <c:strCache>
                <c:ptCount val="10"/>
                <c:pt idx="0">
                  <c:v>อุจจาระร่วง</c:v>
                </c:pt>
                <c:pt idx="1">
                  <c:v>ไข้หวัดใหญ่</c:v>
                </c:pt>
                <c:pt idx="2">
                  <c:v>ปอดบวม</c:v>
                </c:pt>
                <c:pt idx="3">
                  <c:v>ไข้เลือดออก</c:v>
                </c:pt>
                <c:pt idx="4">
                  <c:v>อาหารเป็นพิษ</c:v>
                </c:pt>
                <c:pt idx="5">
                  <c:v>มือเท้าปาก</c:v>
                </c:pt>
                <c:pt idx="6">
                  <c:v>ตาแดง</c:v>
                </c:pt>
                <c:pt idx="7">
                  <c:v>โรคติดต่อทางเพศสัมพันธ์</c:v>
                </c:pt>
                <c:pt idx="8">
                  <c:v>สุกใส</c:v>
                </c:pt>
                <c:pt idx="9">
                  <c:v>ตับอักเสบรุนแรง</c:v>
                </c:pt>
              </c:strCache>
            </c:strRef>
          </c:cat>
          <c:val>
            <c:numRef>
              <c:f>'ยกเลิก(506)'!$K$7:$K$16</c:f>
              <c:numCache>
                <c:formatCode>#,##0.00</c:formatCode>
                <c:ptCount val="10"/>
                <c:pt idx="0">
                  <c:v>805.13</c:v>
                </c:pt>
                <c:pt idx="1">
                  <c:v>66.72</c:v>
                </c:pt>
                <c:pt idx="2">
                  <c:v>198.39</c:v>
                </c:pt>
                <c:pt idx="3">
                  <c:v>214.29</c:v>
                </c:pt>
                <c:pt idx="4">
                  <c:v>130.38999999999999</c:v>
                </c:pt>
                <c:pt idx="5">
                  <c:v>40.25</c:v>
                </c:pt>
                <c:pt idx="6">
                  <c:v>92.09</c:v>
                </c:pt>
                <c:pt idx="7">
                  <c:v>51.31</c:v>
                </c:pt>
                <c:pt idx="8">
                  <c:v>78.069999999999993</c:v>
                </c:pt>
                <c:pt idx="9">
                  <c:v>9.4600000000000009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BF-4D03-B1E0-9458226D09BA}"/>
            </c:ext>
          </c:extLst>
        </c:ser>
        <c:ser>
          <c:idx val="4"/>
          <c:order val="4"/>
          <c:tx>
            <c:strRef>
              <c:f>'ยกเลิก(506)'!$L$4</c:f>
              <c:strCache>
                <c:ptCount val="1"/>
                <c:pt idx="0">
                  <c:v>ปี 2559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'ยกเลิก(506)'!$C$7:$C$16</c:f>
              <c:strCache>
                <c:ptCount val="10"/>
                <c:pt idx="0">
                  <c:v>อุจจาระร่วง</c:v>
                </c:pt>
                <c:pt idx="1">
                  <c:v>ไข้หวัดใหญ่</c:v>
                </c:pt>
                <c:pt idx="2">
                  <c:v>ปอดบวม</c:v>
                </c:pt>
                <c:pt idx="3">
                  <c:v>ไข้เลือดออก</c:v>
                </c:pt>
                <c:pt idx="4">
                  <c:v>อาหารเป็นพิษ</c:v>
                </c:pt>
                <c:pt idx="5">
                  <c:v>มือเท้าปาก</c:v>
                </c:pt>
                <c:pt idx="6">
                  <c:v>ตาแดง</c:v>
                </c:pt>
                <c:pt idx="7">
                  <c:v>โรคติดต่อทางเพศสัมพันธ์</c:v>
                </c:pt>
                <c:pt idx="8">
                  <c:v>สุกใส</c:v>
                </c:pt>
                <c:pt idx="9">
                  <c:v>ตับอักเสบรุนแรง</c:v>
                </c:pt>
              </c:strCache>
            </c:strRef>
          </c:cat>
          <c:val>
            <c:numRef>
              <c:f>'ยกเลิก(506)'!$M$7:$M$16</c:f>
              <c:numCache>
                <c:formatCode>#,##0.00</c:formatCode>
                <c:ptCount val="10"/>
                <c:pt idx="0">
                  <c:v>808.43193893771911</c:v>
                </c:pt>
                <c:pt idx="1">
                  <c:v>169.89235340083667</c:v>
                </c:pt>
                <c:pt idx="2">
                  <c:v>227.07295130920889</c:v>
                </c:pt>
                <c:pt idx="3">
                  <c:v>57.661684669620541</c:v>
                </c:pt>
                <c:pt idx="4">
                  <c:v>134.22320638828239</c:v>
                </c:pt>
                <c:pt idx="5">
                  <c:v>90.306857754328234</c:v>
                </c:pt>
                <c:pt idx="6">
                  <c:v>111.95576201050281</c:v>
                </c:pt>
                <c:pt idx="7">
                  <c:v>56.836964507480552</c:v>
                </c:pt>
                <c:pt idx="8">
                  <c:v>57.524231309263875</c:v>
                </c:pt>
                <c:pt idx="9">
                  <c:v>9.8966419456798054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BF-4D03-B1E0-9458226D09BA}"/>
            </c:ext>
          </c:extLst>
        </c:ser>
        <c:ser>
          <c:idx val="5"/>
          <c:order val="5"/>
          <c:tx>
            <c:strRef>
              <c:f>'ยกเลิก(506)'!$N$4</c:f>
              <c:strCache>
                <c:ptCount val="1"/>
                <c:pt idx="0">
                  <c:v>ปี 2560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'ยกเลิก(506)'!$C$7:$C$16</c:f>
              <c:strCache>
                <c:ptCount val="10"/>
                <c:pt idx="0">
                  <c:v>อุจจาระร่วง</c:v>
                </c:pt>
                <c:pt idx="1">
                  <c:v>ไข้หวัดใหญ่</c:v>
                </c:pt>
                <c:pt idx="2">
                  <c:v>ปอดบวม</c:v>
                </c:pt>
                <c:pt idx="3">
                  <c:v>ไข้เลือดออก</c:v>
                </c:pt>
                <c:pt idx="4">
                  <c:v>อาหารเป็นพิษ</c:v>
                </c:pt>
                <c:pt idx="5">
                  <c:v>มือเท้าปาก</c:v>
                </c:pt>
                <c:pt idx="6">
                  <c:v>ตาแดง</c:v>
                </c:pt>
                <c:pt idx="7">
                  <c:v>โรคติดต่อทางเพศสัมพันธ์</c:v>
                </c:pt>
                <c:pt idx="8">
                  <c:v>สุกใส</c:v>
                </c:pt>
                <c:pt idx="9">
                  <c:v>ตับอักเสบรุนแรง</c:v>
                </c:pt>
              </c:strCache>
            </c:strRef>
          </c:cat>
          <c:val>
            <c:numRef>
              <c:f>'ยกเลิก(506)'!$O$7:$O$16</c:f>
              <c:numCache>
                <c:formatCode>#,##0.00</c:formatCode>
                <c:ptCount val="10"/>
                <c:pt idx="0">
                  <c:v>1062.9061010489363</c:v>
                </c:pt>
                <c:pt idx="1">
                  <c:v>150.52600550636427</c:v>
                </c:pt>
                <c:pt idx="2">
                  <c:v>202.79569303122079</c:v>
                </c:pt>
                <c:pt idx="3">
                  <c:v>18.314442943491922</c:v>
                </c:pt>
                <c:pt idx="4">
                  <c:v>94.446379121000319</c:v>
                </c:pt>
                <c:pt idx="5">
                  <c:v>115.7686685333139</c:v>
                </c:pt>
                <c:pt idx="6">
                  <c:v>56.614354646487811</c:v>
                </c:pt>
                <c:pt idx="7">
                  <c:v>68.779422587055421</c:v>
                </c:pt>
                <c:pt idx="8">
                  <c:v>50.799184806765915</c:v>
                </c:pt>
                <c:pt idx="9">
                  <c:v>11.296134516241368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BF-4D03-B1E0-9458226D09BA}"/>
            </c:ext>
          </c:extLst>
        </c:ser>
        <c:ser>
          <c:idx val="6"/>
          <c:order val="6"/>
          <c:tx>
            <c:strRef>
              <c:f>'ยกเลิก(506)'!$P$4</c:f>
              <c:strCache>
                <c:ptCount val="1"/>
                <c:pt idx="0">
                  <c:v>ปี 2561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'ยกเลิก(506)'!$C$7:$C$16</c:f>
              <c:strCache>
                <c:ptCount val="10"/>
                <c:pt idx="0">
                  <c:v>อุจจาระร่วง</c:v>
                </c:pt>
                <c:pt idx="1">
                  <c:v>ไข้หวัดใหญ่</c:v>
                </c:pt>
                <c:pt idx="2">
                  <c:v>ปอดบวม</c:v>
                </c:pt>
                <c:pt idx="3">
                  <c:v>ไข้เลือดออก</c:v>
                </c:pt>
                <c:pt idx="4">
                  <c:v>อาหารเป็นพิษ</c:v>
                </c:pt>
                <c:pt idx="5">
                  <c:v>มือเท้าปาก</c:v>
                </c:pt>
                <c:pt idx="6">
                  <c:v>ตาแดง</c:v>
                </c:pt>
                <c:pt idx="7">
                  <c:v>โรคติดต่อทางเพศสัมพันธ์</c:v>
                </c:pt>
                <c:pt idx="8">
                  <c:v>สุกใส</c:v>
                </c:pt>
                <c:pt idx="9">
                  <c:v>ตับอักเสบรุนแรง</c:v>
                </c:pt>
              </c:strCache>
            </c:strRef>
          </c:cat>
          <c:val>
            <c:numRef>
              <c:f>'ยกเลิก(506)'!$Q$7:$Q$16</c:f>
              <c:numCache>
                <c:formatCode>#,##0.00</c:formatCode>
                <c:ptCount val="10"/>
                <c:pt idx="0">
                  <c:v>1433.7862964808246</c:v>
                </c:pt>
                <c:pt idx="1">
                  <c:v>207.04095555360175</c:v>
                </c:pt>
                <c:pt idx="2">
                  <c:v>321.47032293569617</c:v>
                </c:pt>
                <c:pt idx="3">
                  <c:v>181.96679138621053</c:v>
                </c:pt>
                <c:pt idx="4">
                  <c:v>120.68162649915821</c:v>
                </c:pt>
                <c:pt idx="5">
                  <c:v>108.0468528667585</c:v>
                </c:pt>
                <c:pt idx="6">
                  <c:v>122.30981897756025</c:v>
                </c:pt>
                <c:pt idx="7">
                  <c:v>53.860607185539038</c:v>
                </c:pt>
                <c:pt idx="8">
                  <c:v>90.332118701744449</c:v>
                </c:pt>
                <c:pt idx="9">
                  <c:v>10.615814959181215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F-4D03-B1E0-9458226D09BA}"/>
            </c:ext>
          </c:extLst>
        </c:ser>
        <c:ser>
          <c:idx val="7"/>
          <c:order val="7"/>
          <c:tx>
            <c:strRef>
              <c:f>'ยกเลิก(506)'!$R$4</c:f>
              <c:strCache>
                <c:ptCount val="1"/>
                <c:pt idx="0">
                  <c:v>ปี 2562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'ยกเลิก(506)'!$S$7:$S$16</c:f>
              <c:numCache>
                <c:formatCode>#,##0.00</c:formatCode>
                <c:ptCount val="10"/>
                <c:pt idx="0">
                  <c:v>1085.7979299249632</c:v>
                </c:pt>
                <c:pt idx="1">
                  <c:v>586.60040646832681</c:v>
                </c:pt>
                <c:pt idx="2">
                  <c:v>293.33228946140702</c:v>
                </c:pt>
                <c:pt idx="3">
                  <c:v>276.13407165881301</c:v>
                </c:pt>
                <c:pt idx="4">
                  <c:v>124.49456170534447</c:v>
                </c:pt>
                <c:pt idx="5">
                  <c:v>107.42468881172508</c:v>
                </c:pt>
                <c:pt idx="6">
                  <c:v>101.00744336299597</c:v>
                </c:pt>
                <c:pt idx="7">
                  <c:v>76.429393294363535</c:v>
                </c:pt>
                <c:pt idx="8">
                  <c:v>74.119184932821057</c:v>
                </c:pt>
                <c:pt idx="9">
                  <c:v>10.010902900017392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BF-4D03-B1E0-9458226D0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629192"/>
        <c:axId val="445631152"/>
        <c:axId val="0"/>
      </c:bar3DChart>
      <c:catAx>
        <c:axId val="44562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45631152"/>
        <c:crosses val="autoZero"/>
        <c:auto val="1"/>
        <c:lblAlgn val="ctr"/>
        <c:lblOffset val="100"/>
        <c:noMultiLvlLbl val="0"/>
      </c:catAx>
      <c:valAx>
        <c:axId val="44563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4562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Sheet2!$K$2</c:f>
              <c:strCache>
                <c:ptCount val="1"/>
                <c:pt idx="0">
                  <c:v>ชาย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Sheet2!$J$3:$J$19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Sheet2!$K$3:$K$19</c:f>
              <c:numCache>
                <c:formatCode>0.0</c:formatCode>
                <c:ptCount val="17"/>
                <c:pt idx="0">
                  <c:v>3.5</c:v>
                </c:pt>
                <c:pt idx="1">
                  <c:v>3.4</c:v>
                </c:pt>
                <c:pt idx="2" formatCode="General">
                  <c:v>3.3</c:v>
                </c:pt>
                <c:pt idx="3">
                  <c:v>3.7</c:v>
                </c:pt>
                <c:pt idx="4">
                  <c:v>4.0999999999999996</c:v>
                </c:pt>
                <c:pt idx="5">
                  <c:v>3.4</c:v>
                </c:pt>
                <c:pt idx="6">
                  <c:v>4.3</c:v>
                </c:pt>
                <c:pt idx="7">
                  <c:v>4.4000000000000004</c:v>
                </c:pt>
                <c:pt idx="8">
                  <c:v>4.2</c:v>
                </c:pt>
                <c:pt idx="9">
                  <c:v>3.7</c:v>
                </c:pt>
                <c:pt idx="10">
                  <c:v>3</c:v>
                </c:pt>
                <c:pt idx="11">
                  <c:v>2.2000000000000002</c:v>
                </c:pt>
                <c:pt idx="12">
                  <c:v>1.5</c:v>
                </c:pt>
                <c:pt idx="13">
                  <c:v>1</c:v>
                </c:pt>
                <c:pt idx="14">
                  <c:v>0.8</c:v>
                </c:pt>
                <c:pt idx="15">
                  <c:v>0.5</c:v>
                </c:pt>
                <c:pt idx="1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7-4F05-9C24-75CA1C2DBC19}"/>
            </c:ext>
          </c:extLst>
        </c:ser>
        <c:ser>
          <c:idx val="1"/>
          <c:order val="1"/>
          <c:tx>
            <c:strRef>
              <c:f>Sheet2!$L$2</c:f>
              <c:strCache>
                <c:ptCount val="1"/>
                <c:pt idx="0">
                  <c:v>หญิง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Sheet2!$J$3:$J$19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Sheet2!$L$3:$L$19</c:f>
              <c:numCache>
                <c:formatCode>General</c:formatCode>
                <c:ptCount val="17"/>
                <c:pt idx="0">
                  <c:v>-3.3</c:v>
                </c:pt>
                <c:pt idx="1">
                  <c:v>-3.3</c:v>
                </c:pt>
                <c:pt idx="2">
                  <c:v>-3.1</c:v>
                </c:pt>
                <c:pt idx="3">
                  <c:v>-3.6</c:v>
                </c:pt>
                <c:pt idx="4">
                  <c:v>-3.4</c:v>
                </c:pt>
                <c:pt idx="5">
                  <c:v>-3.6</c:v>
                </c:pt>
                <c:pt idx="6">
                  <c:v>-4.5999999999999996</c:v>
                </c:pt>
                <c:pt idx="7">
                  <c:v>-4.7</c:v>
                </c:pt>
                <c:pt idx="8">
                  <c:v>-4.7</c:v>
                </c:pt>
                <c:pt idx="9">
                  <c:v>-4.0999999999999996</c:v>
                </c:pt>
                <c:pt idx="10">
                  <c:v>-3.4</c:v>
                </c:pt>
                <c:pt idx="11">
                  <c:v>-2.4</c:v>
                </c:pt>
                <c:pt idx="12">
                  <c:v>-1.9</c:v>
                </c:pt>
                <c:pt idx="13">
                  <c:v>-1.3</c:v>
                </c:pt>
                <c:pt idx="14">
                  <c:v>-1</c:v>
                </c:pt>
                <c:pt idx="15">
                  <c:v>-0.6</c:v>
                </c:pt>
                <c:pt idx="16">
                  <c:v>-0.8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87-4F05-9C24-75CA1C2DB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92"/>
        <c:axId val="336851224"/>
        <c:axId val="336851616"/>
      </c:barChart>
      <c:catAx>
        <c:axId val="336851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36851616"/>
        <c:crosses val="autoZero"/>
        <c:auto val="0"/>
        <c:lblAlgn val="ctr"/>
        <c:lblOffset val="100"/>
        <c:noMultiLvlLbl val="0"/>
      </c:catAx>
      <c:valAx>
        <c:axId val="336851616"/>
        <c:scaling>
          <c:orientation val="minMax"/>
        </c:scaling>
        <c:delete val="0"/>
        <c:axPos val="b"/>
        <c:numFmt formatCode="0.0;[Black]0.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3368512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h-TH" sz="10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แผนภูมิที่</a:t>
            </a:r>
            <a:r>
              <a:rPr lang="th-TH" sz="1000" b="1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๔ แสดงอัตราการเพิ่มของประชากรจังหวัดชลบุรี ปี พ.ศ. ๒๕๖๓</a:t>
            </a:r>
            <a:endParaRPr lang="th-TH" sz="10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สถิติชีพ!$R$10</c:f>
              <c:strCache>
                <c:ptCount val="1"/>
                <c:pt idx="0">
                  <c:v>ประเทศ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สถิติชีพ!$Q$11:$Q$30</c:f>
              <c:numCache>
                <c:formatCode>General</c:formatCod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สถิติชีพ!$R$11:$R$30</c:f>
              <c:numCache>
                <c:formatCode>#,##0.00</c:formatCode>
                <c:ptCount val="20"/>
                <c:pt idx="0">
                  <c:v>0.7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0.58811225095660968</c:v>
                </c:pt>
                <c:pt idx="12">
                  <c:v>0.61388192491098093</c:v>
                </c:pt>
                <c:pt idx="13">
                  <c:v>0.4</c:v>
                </c:pt>
                <c:pt idx="14">
                  <c:v>0.4</c:v>
                </c:pt>
                <c:pt idx="15">
                  <c:v>0.3</c:v>
                </c:pt>
                <c:pt idx="16">
                  <c:v>0.35</c:v>
                </c:pt>
                <c:pt idx="17">
                  <c:v>0.28995100564596499</c:v>
                </c:pt>
                <c:pt idx="18">
                  <c:v>0.16842828607937405</c:v>
                </c:pt>
                <c:pt idx="19">
                  <c:v>0.12982965602755972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2-49A9-AA6A-CB184AB51080}"/>
            </c:ext>
          </c:extLst>
        </c:ser>
        <c:ser>
          <c:idx val="1"/>
          <c:order val="1"/>
          <c:tx>
            <c:strRef>
              <c:f>สถิติชีพ!$S$10</c:f>
              <c:strCache>
                <c:ptCount val="1"/>
                <c:pt idx="0">
                  <c:v>จ.ชลบุรี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สถิติชีพ!$Q$11:$Q$30</c:f>
              <c:numCache>
                <c:formatCode>General</c:formatCod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สถิติชีพ!$S$11:$S$30</c:f>
              <c:numCache>
                <c:formatCode>_(* #,##0.00_);_(* \(#,##0.00\);_(* "-"??_);_(@_)</c:formatCode>
                <c:ptCount val="20"/>
                <c:pt idx="0">
                  <c:v>1.5038834057420254</c:v>
                </c:pt>
                <c:pt idx="1">
                  <c:v>1.5028756327443908</c:v>
                </c:pt>
                <c:pt idx="2">
                  <c:v>1.5211213657035842</c:v>
                </c:pt>
                <c:pt idx="3">
                  <c:v>1.7160153315339881</c:v>
                </c:pt>
                <c:pt idx="4">
                  <c:v>1.7094976844343805</c:v>
                </c:pt>
                <c:pt idx="5">
                  <c:v>1.7476430918469914</c:v>
                </c:pt>
                <c:pt idx="6">
                  <c:v>1.7728481505983456</c:v>
                </c:pt>
                <c:pt idx="7">
                  <c:v>1.7644376820609631</c:v>
                </c:pt>
                <c:pt idx="8">
                  <c:v>1.6821198327354472</c:v>
                </c:pt>
                <c:pt idx="9">
                  <c:v>1.5704459599890095</c:v>
                </c:pt>
                <c:pt idx="10">
                  <c:v>1.6947317494940561</c:v>
                </c:pt>
                <c:pt idx="11">
                  <c:v>1.7551610303634422</c:v>
                </c:pt>
                <c:pt idx="12">
                  <c:v>1.4958850635139394</c:v>
                </c:pt>
                <c:pt idx="13">
                  <c:v>1.5183264693539325</c:v>
                </c:pt>
                <c:pt idx="14">
                  <c:v>1.4123590630718827</c:v>
                </c:pt>
                <c:pt idx="15">
                  <c:v>1.29</c:v>
                </c:pt>
                <c:pt idx="16">
                  <c:v>1.27</c:v>
                </c:pt>
                <c:pt idx="17">
                  <c:v>1.1689770717935191</c:v>
                </c:pt>
                <c:pt idx="18">
                  <c:v>0.98411440370347147</c:v>
                </c:pt>
                <c:pt idx="19">
                  <c:v>0.86061045112126955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2-49A9-AA6A-CB184AB510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5626448"/>
        <c:axId val="445627232"/>
      </c:lineChart>
      <c:catAx>
        <c:axId val="44562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45627232"/>
        <c:crosses val="autoZero"/>
        <c:auto val="1"/>
        <c:lblAlgn val="ctr"/>
        <c:lblOffset val="100"/>
        <c:noMultiLvlLbl val="0"/>
      </c:catAx>
      <c:valAx>
        <c:axId val="44562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4562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39697084741289"/>
          <c:y val="0.84580834423214202"/>
          <c:w val="0.37181644810906012"/>
          <c:h val="9.3673036886279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5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แผนภูมิที่ ๓ แสดงข้อมูลสถิติชีพจังหวัดชลบุรี</a:t>
            </a:r>
            <a:r>
              <a:rPr lang="th-TH" sz="1050" b="1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ปี พ.ศ. ๒๕๕๔-๒๕๖๓</a:t>
            </a:r>
            <a:endParaRPr lang="th-TH" sz="105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15182094877456159"/>
          <c:y val="2.36559199871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สถิติชีพ!$V$10</c:f>
              <c:strCache>
                <c:ptCount val="1"/>
                <c:pt idx="0">
                  <c:v>เกิด(ประเทศ)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สถิติชีพ!$U$11:$U$30</c:f>
              <c:numCache>
                <c:formatCode>General</c:formatCod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สถิติชีพ!$V$11:$V$30</c:f>
              <c:numCache>
                <c:formatCode>#,##0.00</c:formatCode>
                <c:ptCount val="20"/>
                <c:pt idx="0">
                  <c:v>12.7</c:v>
                </c:pt>
                <c:pt idx="1">
                  <c:v>12.5</c:v>
                </c:pt>
                <c:pt idx="2">
                  <c:v>11.3</c:v>
                </c:pt>
                <c:pt idx="3">
                  <c:v>13</c:v>
                </c:pt>
                <c:pt idx="4">
                  <c:v>13</c:v>
                </c:pt>
                <c:pt idx="5">
                  <c:v>12.7</c:v>
                </c:pt>
                <c:pt idx="6">
                  <c:v>12.7</c:v>
                </c:pt>
                <c:pt idx="7">
                  <c:v>12.4</c:v>
                </c:pt>
                <c:pt idx="8">
                  <c:v>12.1</c:v>
                </c:pt>
                <c:pt idx="9">
                  <c:v>12</c:v>
                </c:pt>
                <c:pt idx="10">
                  <c:v>12.42</c:v>
                </c:pt>
                <c:pt idx="11">
                  <c:v>12.424364660652447</c:v>
                </c:pt>
                <c:pt idx="12">
                  <c:v>12.07</c:v>
                </c:pt>
                <c:pt idx="13">
                  <c:v>11.92</c:v>
                </c:pt>
                <c:pt idx="14">
                  <c:v>11.2</c:v>
                </c:pt>
                <c:pt idx="15">
                  <c:v>10.68</c:v>
                </c:pt>
                <c:pt idx="16">
                  <c:v>10.6</c:v>
                </c:pt>
                <c:pt idx="17">
                  <c:v>10.029650534867065</c:v>
                </c:pt>
                <c:pt idx="18">
                  <c:v>9.2879040206998518</c:v>
                </c:pt>
                <c:pt idx="19">
                  <c:v>8.8744077041307694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D-4252-A6D1-F1BE73A7A54A}"/>
            </c:ext>
          </c:extLst>
        </c:ser>
        <c:ser>
          <c:idx val="1"/>
          <c:order val="1"/>
          <c:tx>
            <c:strRef>
              <c:f>สถิติชีพ!$W$10</c:f>
              <c:strCache>
                <c:ptCount val="1"/>
                <c:pt idx="0">
                  <c:v>เกิด(จ.ชลบุรี)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สถิติชีพ!$U$11:$U$30</c:f>
              <c:numCache>
                <c:formatCode>General</c:formatCod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สถิติชีพ!$W$11:$W$30</c:f>
              <c:numCache>
                <c:formatCode>#,##0.00</c:formatCode>
                <c:ptCount val="20"/>
                <c:pt idx="0">
                  <c:v>19.797054081802351</c:v>
                </c:pt>
                <c:pt idx="1">
                  <c:v>20.033865728607768</c:v>
                </c:pt>
                <c:pt idx="2">
                  <c:v>20.550092544939936</c:v>
                </c:pt>
                <c:pt idx="3">
                  <c:v>22.379935446172681</c:v>
                </c:pt>
                <c:pt idx="4">
                  <c:v>23.044661069690683</c:v>
                </c:pt>
                <c:pt idx="5">
                  <c:v>23.304986896035725</c:v>
                </c:pt>
                <c:pt idx="6">
                  <c:v>23.35495935704882</c:v>
                </c:pt>
                <c:pt idx="7">
                  <c:v>23.272579962716154</c:v>
                </c:pt>
                <c:pt idx="8">
                  <c:v>22.311597371780746</c:v>
                </c:pt>
                <c:pt idx="9">
                  <c:v>21.261882723866449</c:v>
                </c:pt>
                <c:pt idx="10">
                  <c:v>22.63024124034013</c:v>
                </c:pt>
                <c:pt idx="11">
                  <c:v>23.095782004234351</c:v>
                </c:pt>
                <c:pt idx="12">
                  <c:v>22.188852857074394</c:v>
                </c:pt>
                <c:pt idx="13">
                  <c:v>23.112050018137975</c:v>
                </c:pt>
                <c:pt idx="14">
                  <c:v>21.888679990432699</c:v>
                </c:pt>
                <c:pt idx="15">
                  <c:v>20.9</c:v>
                </c:pt>
                <c:pt idx="16">
                  <c:v>20.420000000000002</c:v>
                </c:pt>
                <c:pt idx="17">
                  <c:v>19.353347075277849</c:v>
                </c:pt>
                <c:pt idx="18">
                  <c:v>17.870245327185877</c:v>
                </c:pt>
                <c:pt idx="19">
                  <c:v>16.557204493069072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BD-4252-A6D1-F1BE73A7A54A}"/>
            </c:ext>
          </c:extLst>
        </c:ser>
        <c:ser>
          <c:idx val="2"/>
          <c:order val="2"/>
          <c:tx>
            <c:strRef>
              <c:f>สถิติชีพ!$X$10</c:f>
              <c:strCache>
                <c:ptCount val="1"/>
                <c:pt idx="0">
                  <c:v>ตาย(ประเทศ)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สถิติชีพ!$U$11:$U$30</c:f>
              <c:numCache>
                <c:formatCode>General</c:formatCod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สถิติชีพ!$X$11:$X$30</c:f>
              <c:numCache>
                <c:formatCode>#,##0.00</c:formatCode>
                <c:ptCount val="20"/>
                <c:pt idx="0">
                  <c:v>6</c:v>
                </c:pt>
                <c:pt idx="1">
                  <c:v>6.1</c:v>
                </c:pt>
                <c:pt idx="2">
                  <c:v>6.1</c:v>
                </c:pt>
                <c:pt idx="3">
                  <c:v>6.3</c:v>
                </c:pt>
                <c:pt idx="4">
                  <c:v>6.4</c:v>
                </c:pt>
                <c:pt idx="5">
                  <c:v>6.2</c:v>
                </c:pt>
                <c:pt idx="6">
                  <c:v>6.3</c:v>
                </c:pt>
                <c:pt idx="7">
                  <c:v>6.3</c:v>
                </c:pt>
                <c:pt idx="8">
                  <c:v>6.27</c:v>
                </c:pt>
                <c:pt idx="9">
                  <c:v>6.49</c:v>
                </c:pt>
                <c:pt idx="10">
                  <c:v>6.54</c:v>
                </c:pt>
                <c:pt idx="11">
                  <c:v>6.57</c:v>
                </c:pt>
                <c:pt idx="12">
                  <c:v>6.77</c:v>
                </c:pt>
                <c:pt idx="13">
                  <c:v>6.89</c:v>
                </c:pt>
                <c:pt idx="14">
                  <c:v>6.94</c:v>
                </c:pt>
                <c:pt idx="15">
                  <c:v>7.29</c:v>
                </c:pt>
                <c:pt idx="16">
                  <c:v>7.1</c:v>
                </c:pt>
                <c:pt idx="17">
                  <c:v>7.1301404784074141</c:v>
                </c:pt>
                <c:pt idx="18">
                  <c:v>7.6054552255080408</c:v>
                </c:pt>
                <c:pt idx="19">
                  <c:v>7.5761111438551714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BD-4252-A6D1-F1BE73A7A54A}"/>
            </c:ext>
          </c:extLst>
        </c:ser>
        <c:ser>
          <c:idx val="3"/>
          <c:order val="3"/>
          <c:tx>
            <c:strRef>
              <c:f>สถิติชีพ!$Y$10</c:f>
              <c:strCache>
                <c:ptCount val="1"/>
                <c:pt idx="0">
                  <c:v>ตาย(จ.ชลบุรี)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สถิติชีพ!$U$11:$U$30</c:f>
              <c:numCache>
                <c:formatCode>General</c:formatCod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สถิติชีพ!$Y$11:$Y$30</c:f>
              <c:numCache>
                <c:formatCode>#,##0.00</c:formatCode>
                <c:ptCount val="20"/>
                <c:pt idx="0">
                  <c:v>4.7582200243820987</c:v>
                </c:pt>
                <c:pt idx="1">
                  <c:v>5.0051094011638604</c:v>
                </c:pt>
                <c:pt idx="2">
                  <c:v>5.3388788879040936</c:v>
                </c:pt>
                <c:pt idx="3">
                  <c:v>5.2197821308328001</c:v>
                </c:pt>
                <c:pt idx="4">
                  <c:v>5.9496842253468811</c:v>
                </c:pt>
                <c:pt idx="5">
                  <c:v>5.8285559775658111</c:v>
                </c:pt>
                <c:pt idx="6">
                  <c:v>5.6264778510653626</c:v>
                </c:pt>
                <c:pt idx="7">
                  <c:v>5.6282031421065257</c:v>
                </c:pt>
                <c:pt idx="8">
                  <c:v>5.4896160439920969</c:v>
                </c:pt>
                <c:pt idx="9">
                  <c:v>5.4653238593889828</c:v>
                </c:pt>
                <c:pt idx="10">
                  <c:v>5.4732022056346192</c:v>
                </c:pt>
                <c:pt idx="11">
                  <c:v>5.5441717005999278</c:v>
                </c:pt>
                <c:pt idx="12">
                  <c:v>7.230002221935</c:v>
                </c:pt>
                <c:pt idx="13">
                  <c:v>7.9287853245986524</c:v>
                </c:pt>
                <c:pt idx="14">
                  <c:v>7.7650893597138708</c:v>
                </c:pt>
                <c:pt idx="15">
                  <c:v>8.0500000000000007</c:v>
                </c:pt>
                <c:pt idx="16">
                  <c:v>7.73</c:v>
                </c:pt>
                <c:pt idx="17">
                  <c:v>7.6635763573426603</c:v>
                </c:pt>
                <c:pt idx="18">
                  <c:v>8.0291012901511642</c:v>
                </c:pt>
                <c:pt idx="19">
                  <c:v>7.951099981856375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D-4252-A6D1-F1BE73A7A5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5630760"/>
        <c:axId val="445630368"/>
      </c:lineChart>
      <c:catAx>
        <c:axId val="44563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45630368"/>
        <c:crosses val="autoZero"/>
        <c:auto val="0"/>
        <c:lblAlgn val="ctr"/>
        <c:lblOffset val="100"/>
        <c:noMultiLvlLbl val="0"/>
      </c:catAx>
      <c:valAx>
        <c:axId val="4456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4563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สถิติชีพ!$I$4</c:f>
              <c:strCache>
                <c:ptCount val="1"/>
                <c:pt idx="0">
                  <c:v> ทารกตาย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สถิติชีพ!$B$22:$B$30</c:f>
              <c:numCache>
                <c:formatCode>General</c:formatCode>
                <c:ptCount val="9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  <c:pt idx="6">
                  <c:v>2561</c:v>
                </c:pt>
                <c:pt idx="7">
                  <c:v>2562</c:v>
                </c:pt>
                <c:pt idx="8">
                  <c:v>2563</c:v>
                </c:pt>
              </c:numCache>
            </c:numRef>
          </c:cat>
          <c:val>
            <c:numRef>
              <c:f>สถิติชีพ!$J$22:$J$30</c:f>
              <c:numCache>
                <c:formatCode>_(* #,##0.00_);_(* \(#,##0.00\);_(* "-"??_);_(@_)</c:formatCode>
                <c:ptCount val="9"/>
                <c:pt idx="0">
                  <c:v>6.1198333867350208</c:v>
                </c:pt>
                <c:pt idx="1">
                  <c:v>5.7268145821061589</c:v>
                </c:pt>
                <c:pt idx="2">
                  <c:v>5.3857753977779828</c:v>
                </c:pt>
                <c:pt idx="3">
                  <c:v>4.2565356881928782</c:v>
                </c:pt>
                <c:pt idx="4">
                  <c:v>4.7025551645894303</c:v>
                </c:pt>
                <c:pt idx="5">
                  <c:v>4.2206517471535143</c:v>
                </c:pt>
                <c:pt idx="6">
                  <c:v>4.5766590389016022</c:v>
                </c:pt>
                <c:pt idx="7">
                  <c:v>1.6278985638317114</c:v>
                </c:pt>
                <c:pt idx="8">
                  <c:v>3.4417279848089248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8-4F61-9010-888226C910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5629584"/>
        <c:axId val="445627624"/>
      </c:lineChart>
      <c:catAx>
        <c:axId val="44562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45627624"/>
        <c:crosses val="autoZero"/>
        <c:auto val="1"/>
        <c:lblAlgn val="ctr"/>
        <c:lblOffset val="100"/>
        <c:noMultiLvlLbl val="0"/>
      </c:catAx>
      <c:valAx>
        <c:axId val="4456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4562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สถิติชีพ!$K$4</c:f>
              <c:strCache>
                <c:ptCount val="1"/>
                <c:pt idx="0">
                  <c:v>  มารดาตาย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สถิติชีพ!$B$22:$B$30</c:f>
              <c:numCache>
                <c:formatCode>General</c:formatCode>
                <c:ptCount val="9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  <c:pt idx="6">
                  <c:v>2561</c:v>
                </c:pt>
                <c:pt idx="7">
                  <c:v>2562</c:v>
                </c:pt>
                <c:pt idx="8">
                  <c:v>2563</c:v>
                </c:pt>
              </c:numCache>
            </c:numRef>
          </c:cat>
          <c:val>
            <c:numRef>
              <c:f>สถิติชีพ!$L$22:$L$30</c:f>
              <c:numCache>
                <c:formatCode>_(* #,##0.00_);_(* \(#,##0.00\);_(* "-"??_);_(@_)</c:formatCode>
                <c:ptCount val="9"/>
                <c:pt idx="0">
                  <c:v>12.81640499839795</c:v>
                </c:pt>
                <c:pt idx="1">
                  <c:v>16.362327377446167</c:v>
                </c:pt>
                <c:pt idx="2">
                  <c:v>6.1551718831748374</c:v>
                </c:pt>
                <c:pt idx="3">
                  <c:v>6.3530383405863855</c:v>
                </c:pt>
                <c:pt idx="4">
                  <c:v>3.288500115097504</c:v>
                </c:pt>
                <c:pt idx="5">
                  <c:v>3.2718230598089257</c:v>
                </c:pt>
                <c:pt idx="6">
                  <c:v>3.3651904697805892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FF-43FB-B998-5F49C2FBC1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5628016"/>
        <c:axId val="445631544"/>
      </c:lineChart>
      <c:catAx>
        <c:axId val="44562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45631544"/>
        <c:crosses val="autoZero"/>
        <c:auto val="1"/>
        <c:lblAlgn val="ctr"/>
        <c:lblOffset val="100"/>
        <c:noMultiLvlLbl val="0"/>
      </c:catAx>
      <c:valAx>
        <c:axId val="4456315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44562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ptนอก!$D$5</c:f>
              <c:strCache>
                <c:ptCount val="1"/>
                <c:pt idx="0">
                  <c:v>ปี 2555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ptนอก!$C$8:$C$17</c:f>
              <c:strCache>
                <c:ptCount val="10"/>
                <c:pt idx="0">
                  <c:v>ความดันโลหิตสูงที่ไม่มีสาเหตุนำ</c:v>
                </c:pt>
                <c:pt idx="1">
                  <c:v>เบาหวาน</c:v>
                </c:pt>
                <c:pt idx="2">
                  <c:v>การติดเชื้อของทางเดินหายใจส่วนบนแบบเฉียบพลัน</c:v>
                </c:pt>
                <c:pt idx="3">
                  <c:v>เนื้อเยื่อผิดปกติ</c:v>
                </c:pt>
                <c:pt idx="4">
                  <c:v>การบาดเจ็บระบุเฉพาะอื่น ๆ </c:v>
                </c:pt>
                <c:pt idx="5">
                  <c:v>ความผิดปกติอื่น ๆ ของฟันและโครงสร้าง</c:v>
                </c:pt>
                <c:pt idx="6">
                  <c:v>ภูมิคุ้มกันบกพร่องเนื่องจากไวรัส (HIV)</c:v>
                </c:pt>
                <c:pt idx="7">
                  <c:v>โรคอื่น ๆ ของหลอดอาหาร กระเพาะและดูโอเดนัม</c:v>
                </c:pt>
                <c:pt idx="8">
                  <c:v>โรคอื่น ๆ ของผิวหนังและเนื้อเยื่อใต้ผิวหนัง</c:v>
                </c:pt>
                <c:pt idx="9">
                  <c:v>คออักเสบเฉียบพลันและต่อมทอนซิลอักเสบเฉียบพลัน</c:v>
                </c:pt>
              </c:strCache>
            </c:strRef>
          </c:cat>
          <c:val>
            <c:numRef>
              <c:f>ptนอก!$E$8:$E$17</c:f>
              <c:numCache>
                <c:formatCode>_-* #,##0_-;\-* #,##0_-;_-* "-"??_-;_-@_-</c:formatCode>
                <c:ptCount val="10"/>
                <c:pt idx="0">
                  <c:v>24366.753026095052</c:v>
                </c:pt>
                <c:pt idx="1">
                  <c:v>27521.647208044818</c:v>
                </c:pt>
                <c:pt idx="2">
                  <c:v>31514.23524545096</c:v>
                </c:pt>
                <c:pt idx="3">
                  <c:v>8694.5518078869027</c:v>
                </c:pt>
                <c:pt idx="4">
                  <c:v>8253.0605056207623</c:v>
                </c:pt>
                <c:pt idx="5">
                  <c:v>24062.829999208188</c:v>
                </c:pt>
                <c:pt idx="6">
                  <c:v>9735.0830182731224</c:v>
                </c:pt>
                <c:pt idx="7">
                  <c:v>31477.604639580735</c:v>
                </c:pt>
                <c:pt idx="8">
                  <c:v>17250.869329378707</c:v>
                </c:pt>
                <c:pt idx="9">
                  <c:v>27241.034566711736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1-427D-ACB0-86F437587E53}"/>
            </c:ext>
          </c:extLst>
        </c:ser>
        <c:ser>
          <c:idx val="1"/>
          <c:order val="1"/>
          <c:tx>
            <c:strRef>
              <c:f>ptนอก!$F$5</c:f>
              <c:strCache>
                <c:ptCount val="1"/>
                <c:pt idx="0">
                  <c:v>ปี 2556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ptนอก!$C$8:$C$17</c:f>
              <c:strCache>
                <c:ptCount val="10"/>
                <c:pt idx="0">
                  <c:v>ความดันโลหิตสูงที่ไม่มีสาเหตุนำ</c:v>
                </c:pt>
                <c:pt idx="1">
                  <c:v>เบาหวาน</c:v>
                </c:pt>
                <c:pt idx="2">
                  <c:v>การติดเชื้อของทางเดินหายใจส่วนบนแบบเฉียบพลัน</c:v>
                </c:pt>
                <c:pt idx="3">
                  <c:v>เนื้อเยื่อผิดปกติ</c:v>
                </c:pt>
                <c:pt idx="4">
                  <c:v>การบาดเจ็บระบุเฉพาะอื่น ๆ </c:v>
                </c:pt>
                <c:pt idx="5">
                  <c:v>ความผิดปกติอื่น ๆ ของฟันและโครงสร้าง</c:v>
                </c:pt>
                <c:pt idx="6">
                  <c:v>ภูมิคุ้มกันบกพร่องเนื่องจากไวรัส (HIV)</c:v>
                </c:pt>
                <c:pt idx="7">
                  <c:v>โรคอื่น ๆ ของหลอดอาหาร กระเพาะและดูโอเดนัม</c:v>
                </c:pt>
                <c:pt idx="8">
                  <c:v>โรคอื่น ๆ ของผิวหนังและเนื้อเยื่อใต้ผิวหนัง</c:v>
                </c:pt>
                <c:pt idx="9">
                  <c:v>คออักเสบเฉียบพลันและต่อมทอนซิลอักเสบเฉียบพลัน</c:v>
                </c:pt>
              </c:strCache>
            </c:strRef>
          </c:cat>
          <c:val>
            <c:numRef>
              <c:f>ptนอก!$G$8:$G$17</c:f>
              <c:numCache>
                <c:formatCode>_-* #,##0_-;\-* #,##0_-;_-* "-"??_-;_-@_-</c:formatCode>
                <c:ptCount val="10"/>
                <c:pt idx="0">
                  <c:v>17743.312774383558</c:v>
                </c:pt>
                <c:pt idx="1">
                  <c:v>17327.171941462904</c:v>
                </c:pt>
                <c:pt idx="2">
                  <c:v>19821.548122319698</c:v>
                </c:pt>
                <c:pt idx="3">
                  <c:v>5563.5509716245833</c:v>
                </c:pt>
                <c:pt idx="4">
                  <c:v>11212.493955029779</c:v>
                </c:pt>
                <c:pt idx="5">
                  <c:v>14986.080230732701</c:v>
                </c:pt>
                <c:pt idx="6">
                  <c:v>6814.5875115635008</c:v>
                </c:pt>
                <c:pt idx="7">
                  <c:v>18204.473205351816</c:v>
                </c:pt>
                <c:pt idx="8">
                  <c:v>12420.471427803814</c:v>
                </c:pt>
                <c:pt idx="9">
                  <c:v>18335.03003968986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1-427D-ACB0-86F437587E53}"/>
            </c:ext>
          </c:extLst>
        </c:ser>
        <c:ser>
          <c:idx val="2"/>
          <c:order val="2"/>
          <c:tx>
            <c:strRef>
              <c:f>ptนอก!$H$5</c:f>
              <c:strCache>
                <c:ptCount val="1"/>
                <c:pt idx="0">
                  <c:v>ปี 2557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ptนอก!$C$8:$C$17</c:f>
              <c:strCache>
                <c:ptCount val="10"/>
                <c:pt idx="0">
                  <c:v>ความดันโลหิตสูงที่ไม่มีสาเหตุนำ</c:v>
                </c:pt>
                <c:pt idx="1">
                  <c:v>เบาหวาน</c:v>
                </c:pt>
                <c:pt idx="2">
                  <c:v>การติดเชื้อของทางเดินหายใจส่วนบนแบบเฉียบพลัน</c:v>
                </c:pt>
                <c:pt idx="3">
                  <c:v>เนื้อเยื่อผิดปกติ</c:v>
                </c:pt>
                <c:pt idx="4">
                  <c:v>การบาดเจ็บระบุเฉพาะอื่น ๆ </c:v>
                </c:pt>
                <c:pt idx="5">
                  <c:v>ความผิดปกติอื่น ๆ ของฟันและโครงสร้าง</c:v>
                </c:pt>
                <c:pt idx="6">
                  <c:v>ภูมิคุ้มกันบกพร่องเนื่องจากไวรัส (HIV)</c:v>
                </c:pt>
                <c:pt idx="7">
                  <c:v>โรคอื่น ๆ ของหลอดอาหาร กระเพาะและดูโอเดนัม</c:v>
                </c:pt>
                <c:pt idx="8">
                  <c:v>โรคอื่น ๆ ของผิวหนังและเนื้อเยื่อใต้ผิวหนัง</c:v>
                </c:pt>
                <c:pt idx="9">
                  <c:v>คออักเสบเฉียบพลันและต่อมทอนซิลอักเสบเฉียบพลัน</c:v>
                </c:pt>
              </c:strCache>
            </c:strRef>
          </c:cat>
          <c:val>
            <c:numRef>
              <c:f>ptนอก!$I$8:$I$17</c:f>
              <c:numCache>
                <c:formatCode>_-* #,##0_-;\-* #,##0_-;_-* "-"??_-;_-@_-</c:formatCode>
                <c:ptCount val="10"/>
                <c:pt idx="0">
                  <c:v>23576.239961874686</c:v>
                </c:pt>
                <c:pt idx="1">
                  <c:v>22350.254998612978</c:v>
                </c:pt>
                <c:pt idx="2">
                  <c:v>18800.47514385905</c:v>
                </c:pt>
                <c:pt idx="3">
                  <c:v>4739.4177353847035</c:v>
                </c:pt>
                <c:pt idx="4">
                  <c:v>11414.691049797637</c:v>
                </c:pt>
                <c:pt idx="5">
                  <c:v>14308.871960110679</c:v>
                </c:pt>
                <c:pt idx="6">
                  <c:v>7017.6898619379899</c:v>
                </c:pt>
                <c:pt idx="7">
                  <c:v>15277.511042826964</c:v>
                </c:pt>
                <c:pt idx="8">
                  <c:v>9831.7080283663727</c:v>
                </c:pt>
                <c:pt idx="9">
                  <c:v>12672.541948516597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61-427D-ACB0-86F437587E53}"/>
            </c:ext>
          </c:extLst>
        </c:ser>
        <c:ser>
          <c:idx val="3"/>
          <c:order val="3"/>
          <c:tx>
            <c:strRef>
              <c:f>ptนอก!$J$5</c:f>
              <c:strCache>
                <c:ptCount val="1"/>
                <c:pt idx="0">
                  <c:v>ปี 2558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ptนอก!$C$8:$C$17</c:f>
              <c:strCache>
                <c:ptCount val="10"/>
                <c:pt idx="0">
                  <c:v>ความดันโลหิตสูงที่ไม่มีสาเหตุนำ</c:v>
                </c:pt>
                <c:pt idx="1">
                  <c:v>เบาหวาน</c:v>
                </c:pt>
                <c:pt idx="2">
                  <c:v>การติดเชื้อของทางเดินหายใจส่วนบนแบบเฉียบพลัน</c:v>
                </c:pt>
                <c:pt idx="3">
                  <c:v>เนื้อเยื่อผิดปกติ</c:v>
                </c:pt>
                <c:pt idx="4">
                  <c:v>การบาดเจ็บระบุเฉพาะอื่น ๆ </c:v>
                </c:pt>
                <c:pt idx="5">
                  <c:v>ความผิดปกติอื่น ๆ ของฟันและโครงสร้าง</c:v>
                </c:pt>
                <c:pt idx="6">
                  <c:v>ภูมิคุ้มกันบกพร่องเนื่องจากไวรัส (HIV)</c:v>
                </c:pt>
                <c:pt idx="7">
                  <c:v>โรคอื่น ๆ ของหลอดอาหาร กระเพาะและดูโอเดนัม</c:v>
                </c:pt>
                <c:pt idx="8">
                  <c:v>โรคอื่น ๆ ของผิวหนังและเนื้อเยื่อใต้ผิวหนัง</c:v>
                </c:pt>
                <c:pt idx="9">
                  <c:v>คออักเสบเฉียบพลันและต่อมทอนซิลอักเสบเฉียบพลัน</c:v>
                </c:pt>
              </c:strCache>
            </c:strRef>
          </c:cat>
          <c:val>
            <c:numRef>
              <c:f>ptนอก!$K$8:$K$17</c:f>
              <c:numCache>
                <c:formatCode>_-* #,##0_-;\-* #,##0_-;_-* "-"??_-;_-@_-</c:formatCode>
                <c:ptCount val="10"/>
                <c:pt idx="0">
                  <c:v>17835.411646762932</c:v>
                </c:pt>
                <c:pt idx="1">
                  <c:v>13479.501204776898</c:v>
                </c:pt>
                <c:pt idx="2">
                  <c:v>14557.574265261974</c:v>
                </c:pt>
                <c:pt idx="3">
                  <c:v>9816.5573280334866</c:v>
                </c:pt>
                <c:pt idx="4">
                  <c:v>7658.1599451254906</c:v>
                </c:pt>
                <c:pt idx="5">
                  <c:v>5062.454930791283</c:v>
                </c:pt>
                <c:pt idx="6">
                  <c:v>4353.659180048191</c:v>
                </c:pt>
                <c:pt idx="7">
                  <c:v>4720.4038201101012</c:v>
                </c:pt>
                <c:pt idx="8">
                  <c:v>3631.1448018713618</c:v>
                </c:pt>
                <c:pt idx="9">
                  <c:v>9956.4169759220495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61-427D-ACB0-86F437587E53}"/>
            </c:ext>
          </c:extLst>
        </c:ser>
        <c:ser>
          <c:idx val="4"/>
          <c:order val="4"/>
          <c:tx>
            <c:strRef>
              <c:f>ptนอก!$L$5</c:f>
              <c:strCache>
                <c:ptCount val="1"/>
                <c:pt idx="0">
                  <c:v>ปี 2559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ptนอก!$C$8:$C$17</c:f>
              <c:strCache>
                <c:ptCount val="10"/>
                <c:pt idx="0">
                  <c:v>ความดันโลหิตสูงที่ไม่มีสาเหตุนำ</c:v>
                </c:pt>
                <c:pt idx="1">
                  <c:v>เบาหวาน</c:v>
                </c:pt>
                <c:pt idx="2">
                  <c:v>การติดเชื้อของทางเดินหายใจส่วนบนแบบเฉียบพลัน</c:v>
                </c:pt>
                <c:pt idx="3">
                  <c:v>เนื้อเยื่อผิดปกติ</c:v>
                </c:pt>
                <c:pt idx="4">
                  <c:v>การบาดเจ็บระบุเฉพาะอื่น ๆ </c:v>
                </c:pt>
                <c:pt idx="5">
                  <c:v>ความผิดปกติอื่น ๆ ของฟันและโครงสร้าง</c:v>
                </c:pt>
                <c:pt idx="6">
                  <c:v>ภูมิคุ้มกันบกพร่องเนื่องจากไวรัส (HIV)</c:v>
                </c:pt>
                <c:pt idx="7">
                  <c:v>โรคอื่น ๆ ของหลอดอาหาร กระเพาะและดูโอเดนัม</c:v>
                </c:pt>
                <c:pt idx="8">
                  <c:v>โรคอื่น ๆ ของผิวหนังและเนื้อเยื่อใต้ผิวหนัง</c:v>
                </c:pt>
                <c:pt idx="9">
                  <c:v>คออักเสบเฉียบพลันและต่อมทอนซิลอักเสบเฉียบพลัน</c:v>
                </c:pt>
              </c:strCache>
            </c:strRef>
          </c:cat>
          <c:val>
            <c:numRef>
              <c:f>ptนอก!$M$8:$M$17</c:f>
              <c:numCache>
                <c:formatCode>_-* #,##0_-;\-* #,##0_-;_-* "-"??_-;_-@_-</c:formatCode>
                <c:ptCount val="10"/>
                <c:pt idx="0">
                  <c:v>23580.192695865884</c:v>
                </c:pt>
                <c:pt idx="1">
                  <c:v>16065.067671725639</c:v>
                </c:pt>
                <c:pt idx="2">
                  <c:v>19405.734141834</c:v>
                </c:pt>
                <c:pt idx="3">
                  <c:v>12368.465724973694</c:v>
                </c:pt>
                <c:pt idx="4">
                  <c:v>11854.596337280307</c:v>
                </c:pt>
                <c:pt idx="5">
                  <c:v>8347.1989410593105</c:v>
                </c:pt>
                <c:pt idx="6">
                  <c:v>6845.6584325231152</c:v>
                </c:pt>
                <c:pt idx="7">
                  <c:v>7138.915176844057</c:v>
                </c:pt>
                <c:pt idx="8">
                  <c:v>5835.1013271809206</c:v>
                </c:pt>
                <c:pt idx="9">
                  <c:v>13283.011658106758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61-427D-ACB0-86F437587E53}"/>
            </c:ext>
          </c:extLst>
        </c:ser>
        <c:ser>
          <c:idx val="5"/>
          <c:order val="5"/>
          <c:tx>
            <c:strRef>
              <c:f>ptนอก!$N$5</c:f>
              <c:strCache>
                <c:ptCount val="1"/>
                <c:pt idx="0">
                  <c:v>ปี 2560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ptนอก!$C$8:$C$17</c:f>
              <c:strCache>
                <c:ptCount val="10"/>
                <c:pt idx="0">
                  <c:v>ความดันโลหิตสูงที่ไม่มีสาเหตุนำ</c:v>
                </c:pt>
                <c:pt idx="1">
                  <c:v>เบาหวาน</c:v>
                </c:pt>
                <c:pt idx="2">
                  <c:v>การติดเชื้อของทางเดินหายใจส่วนบนแบบเฉียบพลัน</c:v>
                </c:pt>
                <c:pt idx="3">
                  <c:v>เนื้อเยื่อผิดปกติ</c:v>
                </c:pt>
                <c:pt idx="4">
                  <c:v>การบาดเจ็บระบุเฉพาะอื่น ๆ </c:v>
                </c:pt>
                <c:pt idx="5">
                  <c:v>ความผิดปกติอื่น ๆ ของฟันและโครงสร้าง</c:v>
                </c:pt>
                <c:pt idx="6">
                  <c:v>ภูมิคุ้มกันบกพร่องเนื่องจากไวรัส (HIV)</c:v>
                </c:pt>
                <c:pt idx="7">
                  <c:v>โรคอื่น ๆ ของหลอดอาหาร กระเพาะและดูโอเดนัม</c:v>
                </c:pt>
                <c:pt idx="8">
                  <c:v>โรคอื่น ๆ ของผิวหนังและเนื้อเยื่อใต้ผิวหนัง</c:v>
                </c:pt>
                <c:pt idx="9">
                  <c:v>คออักเสบเฉียบพลันและต่อมทอนซิลอักเสบเฉียบพลัน</c:v>
                </c:pt>
              </c:strCache>
            </c:strRef>
          </c:cat>
          <c:val>
            <c:numRef>
              <c:f>ptนอก!$O$8:$O$17</c:f>
              <c:numCache>
                <c:formatCode>_-* #,##0_-;\-* #,##0_-;_-* "-"??_-;_-@_-</c:formatCode>
                <c:ptCount val="10"/>
                <c:pt idx="0">
                  <c:v>31732.178676774813</c:v>
                </c:pt>
                <c:pt idx="1">
                  <c:v>21524.750900181607</c:v>
                </c:pt>
                <c:pt idx="2">
                  <c:v>26718.56650047758</c:v>
                </c:pt>
                <c:pt idx="3">
                  <c:v>17913.329906616393</c:v>
                </c:pt>
                <c:pt idx="4">
                  <c:v>14834.498261130535</c:v>
                </c:pt>
                <c:pt idx="5">
                  <c:v>11423.734047552047</c:v>
                </c:pt>
                <c:pt idx="6">
                  <c:v>9893.4754462808651</c:v>
                </c:pt>
                <c:pt idx="7">
                  <c:v>8823.4841957720364</c:v>
                </c:pt>
                <c:pt idx="8">
                  <c:v>7190.0898811365914</c:v>
                </c:pt>
                <c:pt idx="9">
                  <c:v>14360.662180742162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61-427D-ACB0-86F437587E53}"/>
            </c:ext>
          </c:extLst>
        </c:ser>
        <c:ser>
          <c:idx val="6"/>
          <c:order val="6"/>
          <c:tx>
            <c:strRef>
              <c:f>ptนอก!$P$5</c:f>
              <c:strCache>
                <c:ptCount val="1"/>
                <c:pt idx="0">
                  <c:v>ปี 2561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ptนอก!$Q$8:$Q$17</c:f>
              <c:numCache>
                <c:formatCode>_-* #,##0_-;\-* #,##0_-;_-* "-"??_-;_-@_-</c:formatCode>
                <c:ptCount val="10"/>
                <c:pt idx="0">
                  <c:v>25724.073477070164</c:v>
                </c:pt>
                <c:pt idx="1">
                  <c:v>17492.71383865915</c:v>
                </c:pt>
                <c:pt idx="2">
                  <c:v>20451.400082712178</c:v>
                </c:pt>
                <c:pt idx="3">
                  <c:v>14202.788116800017</c:v>
                </c:pt>
                <c:pt idx="4">
                  <c:v>11430.171709178772</c:v>
                </c:pt>
                <c:pt idx="5">
                  <c:v>9479.3366092565993</c:v>
                </c:pt>
                <c:pt idx="6">
                  <c:v>8095.8288965088286</c:v>
                </c:pt>
                <c:pt idx="7">
                  <c:v>6714.1447593368694</c:v>
                </c:pt>
                <c:pt idx="8">
                  <c:v>5293.449130382397</c:v>
                </c:pt>
                <c:pt idx="9">
                  <c:v>7622.6761622852009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61-427D-ACB0-86F437587E53}"/>
            </c:ext>
          </c:extLst>
        </c:ser>
        <c:ser>
          <c:idx val="7"/>
          <c:order val="7"/>
          <c:tx>
            <c:strRef>
              <c:f>ptนอก!$R$5</c:f>
              <c:strCache>
                <c:ptCount val="1"/>
                <c:pt idx="0">
                  <c:v>ปี 2562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ptนอก!$S$8:$S$17</c:f>
              <c:numCache>
                <c:formatCode>_-* #,##0_-;\-* #,##0_-;_-* "-"??_-;_-@_-</c:formatCode>
                <c:ptCount val="10"/>
                <c:pt idx="0">
                  <c:v>26894.611503169159</c:v>
                </c:pt>
                <c:pt idx="1">
                  <c:v>17832.819205018797</c:v>
                </c:pt>
                <c:pt idx="2">
                  <c:v>19654.546843004013</c:v>
                </c:pt>
                <c:pt idx="3">
                  <c:v>15367.698538344004</c:v>
                </c:pt>
                <c:pt idx="4">
                  <c:v>10763.96665342575</c:v>
                </c:pt>
                <c:pt idx="5">
                  <c:v>9505.8656832024117</c:v>
                </c:pt>
                <c:pt idx="6">
                  <c:v>7587.4943287593351</c:v>
                </c:pt>
                <c:pt idx="7">
                  <c:v>6394.2075375681598</c:v>
                </c:pt>
                <c:pt idx="8">
                  <c:v>5753.1888896946093</c:v>
                </c:pt>
                <c:pt idx="9">
                  <c:v>6346.463231429615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61-427D-ACB0-86F437587E53}"/>
            </c:ext>
          </c:extLst>
        </c:ser>
        <c:ser>
          <c:idx val="8"/>
          <c:order val="8"/>
          <c:tx>
            <c:strRef>
              <c:f>ptนอก!$T$5</c:f>
              <c:strCache>
                <c:ptCount val="1"/>
                <c:pt idx="0">
                  <c:v>ปี 2563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ptนอก!$U$8:$U$17</c:f>
              <c:numCache>
                <c:formatCode>_-* #,##0_-;\-* #,##0_-;_-* "-"??_-;_-@_-</c:formatCode>
                <c:ptCount val="10"/>
                <c:pt idx="0">
                  <c:v>25449.602236284092</c:v>
                </c:pt>
                <c:pt idx="1">
                  <c:v>16433.624675710089</c:v>
                </c:pt>
                <c:pt idx="2">
                  <c:v>16265.073697176244</c:v>
                </c:pt>
                <c:pt idx="3">
                  <c:v>14587.605344361584</c:v>
                </c:pt>
                <c:pt idx="4">
                  <c:v>9218.8641795664644</c:v>
                </c:pt>
                <c:pt idx="5">
                  <c:v>7942.9568857957029</c:v>
                </c:pt>
                <c:pt idx="6">
                  <c:v>6190.4989836522782</c:v>
                </c:pt>
                <c:pt idx="7">
                  <c:v>5182.7670824597844</c:v>
                </c:pt>
                <c:pt idx="8">
                  <c:v>5077.5264298273323</c:v>
                </c:pt>
                <c:pt idx="9">
                  <c:v>4459.6763642513652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5-43A2-8762-88B8ABCBE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633504"/>
        <c:axId val="445633896"/>
        <c:axId val="0"/>
      </c:bar3DChart>
      <c:catAx>
        <c:axId val="445633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โรค</a:t>
                </a:r>
              </a:p>
            </c:rich>
          </c:tx>
          <c:layout>
            <c:manualLayout>
              <c:xMode val="edge"/>
              <c:yMode val="edge"/>
              <c:x val="0.91969259413713911"/>
              <c:y val="0.4704727988483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45633896"/>
        <c:crosses val="autoZero"/>
        <c:auto val="1"/>
        <c:lblAlgn val="ctr"/>
        <c:lblOffset val="100"/>
        <c:noMultiLvlLbl val="0"/>
      </c:catAx>
      <c:valAx>
        <c:axId val="44563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อัตราต่อแสนประชากร</a:t>
                </a:r>
                <a:endParaRPr lang="en-US" sz="12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2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456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2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อัตรา </a:t>
            </a:r>
            <a:r>
              <a:rPr lang="en-US" sz="12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:</a:t>
            </a:r>
            <a:r>
              <a:rPr lang="th-TH" sz="12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แสนประชากร</a:t>
            </a:r>
          </a:p>
        </c:rich>
      </c:tx>
      <c:layout>
        <c:manualLayout>
          <c:xMode val="edge"/>
          <c:yMode val="edge"/>
          <c:x val="5.7621145374449276E-2"/>
          <c:y val="1.3114754098360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PTใน!$F$4</c:f>
              <c:strCache>
                <c:ptCount val="1"/>
                <c:pt idx="0">
                  <c:v>ปี 2556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PTใน!$C$7:$C$16</c:f>
              <c:strCache>
                <c:ptCount val="10"/>
                <c:pt idx="0">
                  <c:v>ความผิดปกติเกี่ยวกับต่อมไร้ท่อ โภชนาการและเมตะบอลิซึมอื่นๆ</c:v>
                </c:pt>
                <c:pt idx="1">
                  <c:v>โรคความดันโลหิตสูง</c:v>
                </c:pt>
                <c:pt idx="2">
                  <c:v>โรคเลือดและอวัยวะสร้างเลือดและ
ความผิดปกติบางชนิดที่เกี่ยวกับ
ระบบภูมิคุ้มกัน</c:v>
                </c:pt>
                <c:pt idx="3">
                  <c:v>โรคเบาหวาน</c:v>
                </c:pt>
                <c:pt idx="4">
                  <c:v>อาการแสดงและสิ่งผิดปกติ
ที่พบได้จากการตรวจทางคลินิกและห้องปฏิบัติการ</c:v>
                </c:pt>
                <c:pt idx="5">
                  <c:v>โรคติดเชื้อและปรสิตอื่นๆ</c:v>
                </c:pt>
                <c:pt idx="6">
                  <c:v>โรคติดเชื้ออื่นๆของลำไส้</c:v>
                </c:pt>
                <c:pt idx="7">
                  <c:v>โรคหัวใจขาดเลือด</c:v>
                </c:pt>
                <c:pt idx="8">
                  <c:v>ระบบหายใจส่วนบนติดเชื้อเฉียบพลัน และโรคอื่นๆของระบบหายใจส่วนบน</c:v>
                </c:pt>
                <c:pt idx="9">
                  <c:v>โรคอื่นๆของระบบหายใจ</c:v>
                </c:pt>
              </c:strCache>
            </c:strRef>
          </c:cat>
          <c:val>
            <c:numRef>
              <c:f>PTใน!$G$7:$G$16</c:f>
              <c:numCache>
                <c:formatCode>#,##0</c:formatCode>
                <c:ptCount val="10"/>
                <c:pt idx="0">
                  <c:v>2251.5608004194087</c:v>
                </c:pt>
                <c:pt idx="1">
                  <c:v>1354.4363909385715</c:v>
                </c:pt>
                <c:pt idx="2">
                  <c:v>1142.2633820755195</c:v>
                </c:pt>
                <c:pt idx="3">
                  <c:v>919.77943301446862</c:v>
                </c:pt>
                <c:pt idx="4">
                  <c:v>1064.277820296287</c:v>
                </c:pt>
                <c:pt idx="5">
                  <c:v>871.20183447600823</c:v>
                </c:pt>
                <c:pt idx="6">
                  <c:v>960.29707125731022</c:v>
                </c:pt>
                <c:pt idx="7">
                  <c:v>567.39215990961225</c:v>
                </c:pt>
                <c:pt idx="8">
                  <c:v>500.87933440702653</c:v>
                </c:pt>
                <c:pt idx="9">
                  <c:v>468.9299422442125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A-440A-9674-A5BAFBC949B7}"/>
            </c:ext>
          </c:extLst>
        </c:ser>
        <c:ser>
          <c:idx val="1"/>
          <c:order val="1"/>
          <c:tx>
            <c:strRef>
              <c:f>PTใน!$H$4</c:f>
              <c:strCache>
                <c:ptCount val="1"/>
                <c:pt idx="0">
                  <c:v>ปี 2557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PTใน!$C$7:$C$16</c:f>
              <c:strCache>
                <c:ptCount val="10"/>
                <c:pt idx="0">
                  <c:v>ความผิดปกติเกี่ยวกับต่อมไร้ท่อ โภชนาการและเมตะบอลิซึมอื่นๆ</c:v>
                </c:pt>
                <c:pt idx="1">
                  <c:v>โรคความดันโลหิตสูง</c:v>
                </c:pt>
                <c:pt idx="2">
                  <c:v>โรคเลือดและอวัยวะสร้างเลือดและ
ความผิดปกติบางชนิดที่เกี่ยวกับ
ระบบภูมิคุ้มกัน</c:v>
                </c:pt>
                <c:pt idx="3">
                  <c:v>โรคเบาหวาน</c:v>
                </c:pt>
                <c:pt idx="4">
                  <c:v>อาการแสดงและสิ่งผิดปกติ
ที่พบได้จากการตรวจทางคลินิกและห้องปฏิบัติการ</c:v>
                </c:pt>
                <c:pt idx="5">
                  <c:v>โรคติดเชื้อและปรสิตอื่นๆ</c:v>
                </c:pt>
                <c:pt idx="6">
                  <c:v>โรคติดเชื้ออื่นๆของลำไส้</c:v>
                </c:pt>
                <c:pt idx="7">
                  <c:v>โรคหัวใจขาดเลือด</c:v>
                </c:pt>
                <c:pt idx="8">
                  <c:v>ระบบหายใจส่วนบนติดเชื้อเฉียบพลัน และโรคอื่นๆของระบบหายใจส่วนบน</c:v>
                </c:pt>
                <c:pt idx="9">
                  <c:v>โรคอื่นๆของระบบหายใจ</c:v>
                </c:pt>
              </c:strCache>
            </c:strRef>
          </c:cat>
          <c:val>
            <c:numRef>
              <c:f>PTใน!$I$7:$I$16</c:f>
              <c:numCache>
                <c:formatCode>#,##0</c:formatCode>
                <c:ptCount val="10"/>
                <c:pt idx="0">
                  <c:v>1980.3114041639105</c:v>
                </c:pt>
                <c:pt idx="1">
                  <c:v>1224.4201182169302</c:v>
                </c:pt>
                <c:pt idx="2">
                  <c:v>939.90283734858349</c:v>
                </c:pt>
                <c:pt idx="3">
                  <c:v>910.95320402022912</c:v>
                </c:pt>
                <c:pt idx="4">
                  <c:v>1138.1402527936041</c:v>
                </c:pt>
                <c:pt idx="5">
                  <c:v>1037.2077474055579</c:v>
                </c:pt>
                <c:pt idx="6">
                  <c:v>996.59290556160158</c:v>
                </c:pt>
                <c:pt idx="7">
                  <c:v>626.8626990731849</c:v>
                </c:pt>
                <c:pt idx="8">
                  <c:v>411.41198813562937</c:v>
                </c:pt>
                <c:pt idx="9">
                  <c:v>508.78802751282103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A-440A-9674-A5BAFBC949B7}"/>
            </c:ext>
          </c:extLst>
        </c:ser>
        <c:ser>
          <c:idx val="2"/>
          <c:order val="2"/>
          <c:tx>
            <c:strRef>
              <c:f>PTใน!$J$4</c:f>
              <c:strCache>
                <c:ptCount val="1"/>
                <c:pt idx="0">
                  <c:v>ปี 2558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PTใน!$C$7:$C$16</c:f>
              <c:strCache>
                <c:ptCount val="10"/>
                <c:pt idx="0">
                  <c:v>ความผิดปกติเกี่ยวกับต่อมไร้ท่อ โภชนาการและเมตะบอลิซึมอื่นๆ</c:v>
                </c:pt>
                <c:pt idx="1">
                  <c:v>โรคความดันโลหิตสูง</c:v>
                </c:pt>
                <c:pt idx="2">
                  <c:v>โรคเลือดและอวัยวะสร้างเลือดและ
ความผิดปกติบางชนิดที่เกี่ยวกับ
ระบบภูมิคุ้มกัน</c:v>
                </c:pt>
                <c:pt idx="3">
                  <c:v>โรคเบาหวาน</c:v>
                </c:pt>
                <c:pt idx="4">
                  <c:v>อาการแสดงและสิ่งผิดปกติ
ที่พบได้จากการตรวจทางคลินิกและห้องปฏิบัติการ</c:v>
                </c:pt>
                <c:pt idx="5">
                  <c:v>โรคติดเชื้อและปรสิตอื่นๆ</c:v>
                </c:pt>
                <c:pt idx="6">
                  <c:v>โรคติดเชื้ออื่นๆของลำไส้</c:v>
                </c:pt>
                <c:pt idx="7">
                  <c:v>โรคหัวใจขาดเลือด</c:v>
                </c:pt>
                <c:pt idx="8">
                  <c:v>ระบบหายใจส่วนบนติดเชื้อเฉียบพลัน และโรคอื่นๆของระบบหายใจส่วนบน</c:v>
                </c:pt>
                <c:pt idx="9">
                  <c:v>โรคอื่นๆของระบบหายใจ</c:v>
                </c:pt>
              </c:strCache>
            </c:strRef>
          </c:cat>
          <c:val>
            <c:numRef>
              <c:f>PTใน!$K$7:$K$16</c:f>
              <c:numCache>
                <c:formatCode>#,##0</c:formatCode>
                <c:ptCount val="10"/>
                <c:pt idx="0">
                  <c:v>1354.0637036776475</c:v>
                </c:pt>
                <c:pt idx="1">
                  <c:v>954.18330196809541</c:v>
                </c:pt>
                <c:pt idx="2">
                  <c:v>767.11750532036513</c:v>
                </c:pt>
                <c:pt idx="3">
                  <c:v>608.54424257347387</c:v>
                </c:pt>
                <c:pt idx="4">
                  <c:v>685.36855620240249</c:v>
                </c:pt>
                <c:pt idx="5">
                  <c:v>424.50357915472154</c:v>
                </c:pt>
                <c:pt idx="6">
                  <c:v>455.10667112228924</c:v>
                </c:pt>
                <c:pt idx="7">
                  <c:v>194.03063826793533</c:v>
                </c:pt>
                <c:pt idx="8">
                  <c:v>196.63365988356753</c:v>
                </c:pt>
                <c:pt idx="9">
                  <c:v>184.67383083877095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FA-440A-9674-A5BAFBC949B7}"/>
            </c:ext>
          </c:extLst>
        </c:ser>
        <c:ser>
          <c:idx val="3"/>
          <c:order val="3"/>
          <c:tx>
            <c:strRef>
              <c:f>PTใน!$L$4</c:f>
              <c:strCache>
                <c:ptCount val="1"/>
                <c:pt idx="0">
                  <c:v>ปี 2559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PTใน!$C$7:$C$16</c:f>
              <c:strCache>
                <c:ptCount val="10"/>
                <c:pt idx="0">
                  <c:v>ความผิดปกติเกี่ยวกับต่อมไร้ท่อ โภชนาการและเมตะบอลิซึมอื่นๆ</c:v>
                </c:pt>
                <c:pt idx="1">
                  <c:v>โรคความดันโลหิตสูง</c:v>
                </c:pt>
                <c:pt idx="2">
                  <c:v>โรคเลือดและอวัยวะสร้างเลือดและ
ความผิดปกติบางชนิดที่เกี่ยวกับ
ระบบภูมิคุ้มกัน</c:v>
                </c:pt>
                <c:pt idx="3">
                  <c:v>โรคเบาหวาน</c:v>
                </c:pt>
                <c:pt idx="4">
                  <c:v>อาการแสดงและสิ่งผิดปกติ
ที่พบได้จากการตรวจทางคลินิกและห้องปฏิบัติการ</c:v>
                </c:pt>
                <c:pt idx="5">
                  <c:v>โรคติดเชื้อและปรสิตอื่นๆ</c:v>
                </c:pt>
                <c:pt idx="6">
                  <c:v>โรคติดเชื้ออื่นๆของลำไส้</c:v>
                </c:pt>
                <c:pt idx="7">
                  <c:v>โรคหัวใจขาดเลือด</c:v>
                </c:pt>
                <c:pt idx="8">
                  <c:v>ระบบหายใจส่วนบนติดเชื้อเฉียบพลัน และโรคอื่นๆของระบบหายใจส่วนบน</c:v>
                </c:pt>
                <c:pt idx="9">
                  <c:v>โรคอื่นๆของระบบหายใจ</c:v>
                </c:pt>
              </c:strCache>
            </c:strRef>
          </c:cat>
          <c:val>
            <c:numRef>
              <c:f>PTใน!$M$7:$M$16</c:f>
              <c:numCache>
                <c:formatCode>#,##0</c:formatCode>
                <c:ptCount val="10"/>
                <c:pt idx="0">
                  <c:v>1499.2725280903123</c:v>
                </c:pt>
                <c:pt idx="1">
                  <c:v>1051.9305668095494</c:v>
                </c:pt>
                <c:pt idx="2">
                  <c:v>858.46496210754492</c:v>
                </c:pt>
                <c:pt idx="3">
                  <c:v>656.6147024237838</c:v>
                </c:pt>
                <c:pt idx="4">
                  <c:v>712.07713332769777</c:v>
                </c:pt>
                <c:pt idx="5">
                  <c:v>464.5923580055242</c:v>
                </c:pt>
                <c:pt idx="6">
                  <c:v>466.72288509105249</c:v>
                </c:pt>
                <c:pt idx="7">
                  <c:v>214.49596883657412</c:v>
                </c:pt>
                <c:pt idx="8">
                  <c:v>223.63661730029227</c:v>
                </c:pt>
                <c:pt idx="9">
                  <c:v>204.18696680982433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FA-440A-9674-A5BAFBC949B7}"/>
            </c:ext>
          </c:extLst>
        </c:ser>
        <c:ser>
          <c:idx val="4"/>
          <c:order val="4"/>
          <c:tx>
            <c:strRef>
              <c:f>PTใน!$N$4</c:f>
              <c:strCache>
                <c:ptCount val="1"/>
                <c:pt idx="0">
                  <c:v>ปี 2560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PTใน!$C$7:$C$16</c:f>
              <c:strCache>
                <c:ptCount val="10"/>
                <c:pt idx="0">
                  <c:v>ความผิดปกติเกี่ยวกับต่อมไร้ท่อ โภชนาการและเมตะบอลิซึมอื่นๆ</c:v>
                </c:pt>
                <c:pt idx="1">
                  <c:v>โรคความดันโลหิตสูง</c:v>
                </c:pt>
                <c:pt idx="2">
                  <c:v>โรคเลือดและอวัยวะสร้างเลือดและ
ความผิดปกติบางชนิดที่เกี่ยวกับ
ระบบภูมิคุ้มกัน</c:v>
                </c:pt>
                <c:pt idx="3">
                  <c:v>โรคเบาหวาน</c:v>
                </c:pt>
                <c:pt idx="4">
                  <c:v>อาการแสดงและสิ่งผิดปกติ
ที่พบได้จากการตรวจทางคลินิกและห้องปฏิบัติการ</c:v>
                </c:pt>
                <c:pt idx="5">
                  <c:v>โรคติดเชื้อและปรสิตอื่นๆ</c:v>
                </c:pt>
                <c:pt idx="6">
                  <c:v>โรคติดเชื้ออื่นๆของลำไส้</c:v>
                </c:pt>
                <c:pt idx="7">
                  <c:v>โรคหัวใจขาดเลือด</c:v>
                </c:pt>
                <c:pt idx="8">
                  <c:v>ระบบหายใจส่วนบนติดเชื้อเฉียบพลัน และโรคอื่นๆของระบบหายใจส่วนบน</c:v>
                </c:pt>
                <c:pt idx="9">
                  <c:v>โรคอื่นๆของระบบหายใจ</c:v>
                </c:pt>
              </c:strCache>
            </c:strRef>
          </c:cat>
          <c:val>
            <c:numRef>
              <c:f>PTใน!$O$7:$O$16</c:f>
              <c:numCache>
                <c:formatCode>#,##0</c:formatCode>
                <c:ptCount val="10"/>
                <c:pt idx="0">
                  <c:v>2819.8894850366323</c:v>
                </c:pt>
                <c:pt idx="1">
                  <c:v>1436.8816786724301</c:v>
                </c:pt>
                <c:pt idx="2">
                  <c:v>1393.5018484887576</c:v>
                </c:pt>
                <c:pt idx="3">
                  <c:v>914.78637271762943</c:v>
                </c:pt>
                <c:pt idx="4">
                  <c:v>840.99387268253781</c:v>
                </c:pt>
                <c:pt idx="5">
                  <c:v>1542.6910333423123</c:v>
                </c:pt>
                <c:pt idx="6">
                  <c:v>1333.1443960144029</c:v>
                </c:pt>
                <c:pt idx="7">
                  <c:v>225.92269032482736</c:v>
                </c:pt>
                <c:pt idx="8">
                  <c:v>1728.0412168543673</c:v>
                </c:pt>
                <c:pt idx="9">
                  <c:v>206.00406259796387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FA-440A-9674-A5BAFBC949B7}"/>
            </c:ext>
          </c:extLst>
        </c:ser>
        <c:ser>
          <c:idx val="5"/>
          <c:order val="5"/>
          <c:tx>
            <c:strRef>
              <c:f>PTใน!$P$4</c:f>
              <c:strCache>
                <c:ptCount val="1"/>
                <c:pt idx="0">
                  <c:v>ปี 2561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PTใน!$C$7:$C$16</c:f>
              <c:strCache>
                <c:ptCount val="10"/>
                <c:pt idx="0">
                  <c:v>ความผิดปกติเกี่ยวกับต่อมไร้ท่อ โภชนาการและเมตะบอลิซึมอื่นๆ</c:v>
                </c:pt>
                <c:pt idx="1">
                  <c:v>โรคความดันโลหิตสูง</c:v>
                </c:pt>
                <c:pt idx="2">
                  <c:v>โรคเลือดและอวัยวะสร้างเลือดและ
ความผิดปกติบางชนิดที่เกี่ยวกับ
ระบบภูมิคุ้มกัน</c:v>
                </c:pt>
                <c:pt idx="3">
                  <c:v>โรคเบาหวาน</c:v>
                </c:pt>
                <c:pt idx="4">
                  <c:v>อาการแสดงและสิ่งผิดปกติ
ที่พบได้จากการตรวจทางคลินิกและห้องปฏิบัติการ</c:v>
                </c:pt>
                <c:pt idx="5">
                  <c:v>โรคติดเชื้อและปรสิตอื่นๆ</c:v>
                </c:pt>
                <c:pt idx="6">
                  <c:v>โรคติดเชื้ออื่นๆของลำไส้</c:v>
                </c:pt>
                <c:pt idx="7">
                  <c:v>โรคหัวใจขาดเลือด</c:v>
                </c:pt>
                <c:pt idx="8">
                  <c:v>ระบบหายใจส่วนบนติดเชื้อเฉียบพลัน และโรคอื่นๆของระบบหายใจส่วนบน</c:v>
                </c:pt>
                <c:pt idx="9">
                  <c:v>โรคอื่นๆของระบบหายใจ</c:v>
                </c:pt>
              </c:strCache>
            </c:strRef>
          </c:cat>
          <c:val>
            <c:numRef>
              <c:f>PTใน!$Q$7:$Q$16</c:f>
              <c:numCache>
                <c:formatCode>#,##0</c:formatCode>
                <c:ptCount val="10"/>
                <c:pt idx="0">
                  <c:v>3153.4831921690452</c:v>
                </c:pt>
                <c:pt idx="1">
                  <c:v>1697.488350282817</c:v>
                </c:pt>
                <c:pt idx="2">
                  <c:v>1547.238748375878</c:v>
                </c:pt>
                <c:pt idx="3">
                  <c:v>1095.5130271680196</c:v>
                </c:pt>
                <c:pt idx="4">
                  <c:v>909.76882923191647</c:v>
                </c:pt>
                <c:pt idx="5">
                  <c:v>1760.5970907456797</c:v>
                </c:pt>
                <c:pt idx="6">
                  <c:v>1393.6676338129987</c:v>
                </c:pt>
                <c:pt idx="7">
                  <c:v>115.79704906395213</c:v>
                </c:pt>
                <c:pt idx="8">
                  <c:v>1814.0669317364022</c:v>
                </c:pt>
                <c:pt idx="9">
                  <c:v>154.54803004992038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FA-440A-9674-A5BAFBC949B7}"/>
            </c:ext>
          </c:extLst>
        </c:ser>
        <c:ser>
          <c:idx val="6"/>
          <c:order val="6"/>
          <c:tx>
            <c:strRef>
              <c:f>PTใน!$R$4</c:f>
              <c:strCache>
                <c:ptCount val="1"/>
                <c:pt idx="0">
                  <c:v>ปี 2562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PTใน!$S$7:$S$16</c:f>
              <c:numCache>
                <c:formatCode>#,##0</c:formatCode>
                <c:ptCount val="10"/>
                <c:pt idx="0">
                  <c:v>1813.9627709922536</c:v>
                </c:pt>
                <c:pt idx="1">
                  <c:v>1345.9530604164406</c:v>
                </c:pt>
                <c:pt idx="2">
                  <c:v>980.42675965683145</c:v>
                </c:pt>
                <c:pt idx="3">
                  <c:v>854.19954168033007</c:v>
                </c:pt>
                <c:pt idx="4">
                  <c:v>801.25726672831502</c:v>
                </c:pt>
                <c:pt idx="5">
                  <c:v>514.9197748060227</c:v>
                </c:pt>
                <c:pt idx="6">
                  <c:v>432.20148097190469</c:v>
                </c:pt>
                <c:pt idx="7">
                  <c:v>290.57287391845352</c:v>
                </c:pt>
                <c:pt idx="8">
                  <c:v>180.45294201826221</c:v>
                </c:pt>
                <c:pt idx="9">
                  <c:v>179.10532047402907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FA-440A-9674-A5BAFBC949B7}"/>
            </c:ext>
          </c:extLst>
        </c:ser>
        <c:ser>
          <c:idx val="7"/>
          <c:order val="7"/>
          <c:tx>
            <c:strRef>
              <c:f>PTใน!$T$4</c:f>
              <c:strCache>
                <c:ptCount val="1"/>
                <c:pt idx="0">
                  <c:v>ปี 2563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PTใน!$U$7:$U$16</c:f>
              <c:numCache>
                <c:formatCode>#,##0</c:formatCode>
                <c:ptCount val="10"/>
                <c:pt idx="0">
                  <c:v>1888.2049416517484</c:v>
                </c:pt>
                <c:pt idx="1">
                  <c:v>1368.8943349384288</c:v>
                </c:pt>
                <c:pt idx="2">
                  <c:v>970.71578322595474</c:v>
                </c:pt>
                <c:pt idx="3">
                  <c:v>881.81327921321599</c:v>
                </c:pt>
                <c:pt idx="4">
                  <c:v>773.38158192847595</c:v>
                </c:pt>
                <c:pt idx="5">
                  <c:v>518.60857688981639</c:v>
                </c:pt>
                <c:pt idx="6">
                  <c:v>343.42022547921511</c:v>
                </c:pt>
                <c:pt idx="7">
                  <c:v>290.83180960951188</c:v>
                </c:pt>
                <c:pt idx="8">
                  <c:v>150.48966580189358</c:v>
                </c:pt>
                <c:pt idx="9">
                  <c:v>131.66250235339544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9-4057-83B5-BB7C4EF41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628800"/>
        <c:axId val="445632720"/>
      </c:barChart>
      <c:catAx>
        <c:axId val="445628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b="1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สาเหตุการป่วย</a:t>
                </a:r>
              </a:p>
            </c:rich>
          </c:tx>
          <c:layout>
            <c:manualLayout>
              <c:xMode val="edge"/>
              <c:yMode val="edge"/>
              <c:x val="0.90975004107056434"/>
              <c:y val="0.60611608794802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45632720"/>
        <c:crosses val="autoZero"/>
        <c:auto val="1"/>
        <c:lblAlgn val="ctr"/>
        <c:lblOffset val="100"/>
        <c:noMultiLvlLbl val="0"/>
      </c:catAx>
      <c:valAx>
        <c:axId val="44563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4562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07187592740426"/>
          <c:y val="0.89595215352179369"/>
          <c:w val="0.55879412800672645"/>
          <c:h val="9.81236731074144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แผนภูมิที่ ๗</a:t>
            </a:r>
            <a:r>
              <a:rPr lang="en-US" sz="1400" b="1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โรคที่ต้องเฝ้าระวังทางระบาดวิทยา </a:t>
            </a:r>
            <a:r>
              <a:rPr lang="en-US" sz="1400" b="1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๑๐</a:t>
            </a:r>
            <a:r>
              <a:rPr lang="en-US" sz="1400" b="1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อันดับแรก  จังหวัดชลบุรี ปี ๒๕๕๙ - ๒๕๖๓</a:t>
            </a:r>
            <a:endParaRPr lang="th-TH" sz="1400" b="1">
              <a:solidFill>
                <a:sysClr val="windowText" lastClr="00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solidFill>
          <a:schemeClr val="tx2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40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305244258679472E-2"/>
          <c:y val="0.17232178524165881"/>
          <c:w val="0.90380127860971182"/>
          <c:h val="0.475303659059762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เฝ้าระวัง!$D$4</c:f>
              <c:strCache>
                <c:ptCount val="1"/>
                <c:pt idx="0">
                  <c:v>ปี 2559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เฝ้าระวัง!$C$7:$C$16</c:f>
              <c:strCache>
                <c:ptCount val="10"/>
                <c:pt idx="0">
                  <c:v>โรคอุจจาระร่วงเฉียบพลัน</c:v>
                </c:pt>
                <c:pt idx="1">
                  <c:v>ไข้ไม่ทราบสาเหตุ</c:v>
                </c:pt>
                <c:pt idx="2">
                  <c:v>ไข้หวัดใหญ่</c:v>
                </c:pt>
                <c:pt idx="3">
                  <c:v>ไข้เด็งกี่ (DF)  และไข้เลือดออกเด็งกี่ (DHF)</c:v>
                </c:pt>
                <c:pt idx="4">
                  <c:v>โรคปอดอักเสบโรคปอดบวม</c:v>
                </c:pt>
                <c:pt idx="5">
                  <c:v>อาหารเป็นพิษ</c:v>
                </c:pt>
                <c:pt idx="6">
                  <c:v>โรคตำแดงจำกไวรัส</c:v>
                </c:pt>
                <c:pt idx="7">
                  <c:v>โรคสุกใสอีสุกอีใส</c:v>
                </c:pt>
                <c:pt idx="8">
                  <c:v>โรคมือเท้าปาก</c:v>
                </c:pt>
                <c:pt idx="9">
                  <c:v>ซิฟิลิส</c:v>
                </c:pt>
              </c:strCache>
            </c:strRef>
          </c:cat>
          <c:val>
            <c:numRef>
              <c:f>เฝ้าระวัง!$E$7:$E$16</c:f>
              <c:numCache>
                <c:formatCode>#,##0.00</c:formatCode>
                <c:ptCount val="10"/>
                <c:pt idx="0">
                  <c:v>814.68606683394751</c:v>
                </c:pt>
                <c:pt idx="1">
                  <c:v>314.35583513569054</c:v>
                </c:pt>
                <c:pt idx="2">
                  <c:v>172.84760064850497</c:v>
                </c:pt>
                <c:pt idx="3">
                  <c:v>57.111871228193884</c:v>
                </c:pt>
                <c:pt idx="4">
                  <c:v>226.93549794885223</c:v>
                </c:pt>
                <c:pt idx="5">
                  <c:v>135.11665323060069</c:v>
                </c:pt>
                <c:pt idx="6">
                  <c:v>113.88010905549612</c:v>
                </c:pt>
                <c:pt idx="7">
                  <c:v>58.348951471403858</c:v>
                </c:pt>
                <c:pt idx="8">
                  <c:v>91.750118038073211</c:v>
                </c:pt>
                <c:pt idx="9">
                  <c:v>9.6904619051448098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2-4813-895B-5BB0FB927B02}"/>
            </c:ext>
          </c:extLst>
        </c:ser>
        <c:ser>
          <c:idx val="1"/>
          <c:order val="1"/>
          <c:tx>
            <c:strRef>
              <c:f>เฝ้าระวัง!$F$4</c:f>
              <c:strCache>
                <c:ptCount val="1"/>
                <c:pt idx="0">
                  <c:v>ปี 2560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เฝ้าระวัง!$C$7:$C$16</c:f>
              <c:strCache>
                <c:ptCount val="10"/>
                <c:pt idx="0">
                  <c:v>โรคอุจจาระร่วงเฉียบพลัน</c:v>
                </c:pt>
                <c:pt idx="1">
                  <c:v>ไข้ไม่ทราบสาเหตุ</c:v>
                </c:pt>
                <c:pt idx="2">
                  <c:v>ไข้หวัดใหญ่</c:v>
                </c:pt>
                <c:pt idx="3">
                  <c:v>ไข้เด็งกี่ (DF)  และไข้เลือดออกเด็งกี่ (DHF)</c:v>
                </c:pt>
                <c:pt idx="4">
                  <c:v>โรคปอดอักเสบโรคปอดบวม</c:v>
                </c:pt>
                <c:pt idx="5">
                  <c:v>อาหารเป็นพิษ</c:v>
                </c:pt>
                <c:pt idx="6">
                  <c:v>โรคตำแดงจำกไวรัส</c:v>
                </c:pt>
                <c:pt idx="7">
                  <c:v>โรคสุกใสอีสุกอีใส</c:v>
                </c:pt>
                <c:pt idx="8">
                  <c:v>โรคมือเท้าปาก</c:v>
                </c:pt>
                <c:pt idx="9">
                  <c:v>ซิฟิลิส</c:v>
                </c:pt>
              </c:strCache>
            </c:strRef>
          </c:cat>
          <c:val>
            <c:numRef>
              <c:f>เฝ้าระวัง!$G$7:$G$16</c:f>
              <c:numCache>
                <c:formatCode>#,##0.00</c:formatCode>
                <c:ptCount val="10"/>
                <c:pt idx="0">
                  <c:v>1040.3138320164537</c:v>
                </c:pt>
                <c:pt idx="1">
                  <c:v>283.33913736300093</c:v>
                </c:pt>
                <c:pt idx="2">
                  <c:v>171.04620252699206</c:v>
                </c:pt>
                <c:pt idx="3">
                  <c:v>52.002323394294585</c:v>
                </c:pt>
                <c:pt idx="4">
                  <c:v>235.28043489449476</c:v>
                </c:pt>
                <c:pt idx="5">
                  <c:v>126.93112098427432</c:v>
                </c:pt>
                <c:pt idx="6">
                  <c:v>108.75036010606334</c:v>
                </c:pt>
                <c:pt idx="7">
                  <c:v>76.867187536553686</c:v>
                </c:pt>
                <c:pt idx="8">
                  <c:v>58.552744593061767</c:v>
                </c:pt>
                <c:pt idx="9">
                  <c:v>11.095611418319924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2-4813-895B-5BB0FB927B02}"/>
            </c:ext>
          </c:extLst>
        </c:ser>
        <c:ser>
          <c:idx val="2"/>
          <c:order val="2"/>
          <c:tx>
            <c:strRef>
              <c:f>เฝ้าระวัง!$H$4</c:f>
              <c:strCache>
                <c:ptCount val="1"/>
                <c:pt idx="0">
                  <c:v>ปี 2561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เฝ้าระวัง!$C$7:$C$16</c:f>
              <c:strCache>
                <c:ptCount val="10"/>
                <c:pt idx="0">
                  <c:v>โรคอุจจาระร่วงเฉียบพลัน</c:v>
                </c:pt>
                <c:pt idx="1">
                  <c:v>ไข้ไม่ทราบสาเหตุ</c:v>
                </c:pt>
                <c:pt idx="2">
                  <c:v>ไข้หวัดใหญ่</c:v>
                </c:pt>
                <c:pt idx="3">
                  <c:v>ไข้เด็งกี่ (DF)  และไข้เลือดออกเด็งกี่ (DHF)</c:v>
                </c:pt>
                <c:pt idx="4">
                  <c:v>โรคปอดอักเสบโรคปอดบวม</c:v>
                </c:pt>
                <c:pt idx="5">
                  <c:v>อาหารเป็นพิษ</c:v>
                </c:pt>
                <c:pt idx="6">
                  <c:v>โรคตำแดงจำกไวรัส</c:v>
                </c:pt>
                <c:pt idx="7">
                  <c:v>โรคสุกใสอีสุกอีใส</c:v>
                </c:pt>
                <c:pt idx="8">
                  <c:v>โรคมือเท้าปาก</c:v>
                </c:pt>
                <c:pt idx="9">
                  <c:v>ซิฟิลิส</c:v>
                </c:pt>
              </c:strCache>
            </c:strRef>
          </c:cat>
          <c:val>
            <c:numRef>
              <c:f>เฝ้าระวัง!$I$7:$I$16</c:f>
              <c:numCache>
                <c:formatCode>#,##0.00</c:formatCode>
                <c:ptCount val="10"/>
                <c:pt idx="0">
                  <c:v>1454.1712663104181</c:v>
                </c:pt>
                <c:pt idx="1">
                  <c:v>383.01599861929276</c:v>
                </c:pt>
                <c:pt idx="2">
                  <c:v>210.62297900608621</c:v>
                </c:pt>
                <c:pt idx="3">
                  <c:v>183.66011156374861</c:v>
                </c:pt>
                <c:pt idx="4">
                  <c:v>326.15951727349398</c:v>
                </c:pt>
                <c:pt idx="5">
                  <c:v>121.65854198619944</c:v>
                </c:pt>
                <c:pt idx="6">
                  <c:v>124.26364995164268</c:v>
                </c:pt>
                <c:pt idx="7">
                  <c:v>91.374161887921744</c:v>
                </c:pt>
                <c:pt idx="8">
                  <c:v>108.50274676071108</c:v>
                </c:pt>
                <c:pt idx="9">
                  <c:v>19.47318204168824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02-4813-895B-5BB0FB927B02}"/>
            </c:ext>
          </c:extLst>
        </c:ser>
        <c:ser>
          <c:idx val="3"/>
          <c:order val="3"/>
          <c:tx>
            <c:strRef>
              <c:f>เฝ้าระวัง!$J$4</c:f>
              <c:strCache>
                <c:ptCount val="1"/>
                <c:pt idx="0">
                  <c:v>ปี 2562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เฝ้าระวัง!$C$7:$C$16</c:f>
              <c:strCache>
                <c:ptCount val="10"/>
                <c:pt idx="0">
                  <c:v>โรคอุจจาระร่วงเฉียบพลัน</c:v>
                </c:pt>
                <c:pt idx="1">
                  <c:v>ไข้ไม่ทราบสาเหตุ</c:v>
                </c:pt>
                <c:pt idx="2">
                  <c:v>ไข้หวัดใหญ่</c:v>
                </c:pt>
                <c:pt idx="3">
                  <c:v>ไข้เด็งกี่ (DF)  และไข้เลือดออกเด็งกี่ (DHF)</c:v>
                </c:pt>
                <c:pt idx="4">
                  <c:v>โรคปอดอักเสบโรคปอดบวม</c:v>
                </c:pt>
                <c:pt idx="5">
                  <c:v>อาหารเป็นพิษ</c:v>
                </c:pt>
                <c:pt idx="6">
                  <c:v>โรคตำแดงจำกไวรัส</c:v>
                </c:pt>
                <c:pt idx="7">
                  <c:v>โรคสุกใสอีสุกอีใส</c:v>
                </c:pt>
                <c:pt idx="8">
                  <c:v>โรคมือเท้าปาก</c:v>
                </c:pt>
                <c:pt idx="9">
                  <c:v>ซิฟิลิส</c:v>
                </c:pt>
              </c:strCache>
            </c:strRef>
          </c:cat>
          <c:val>
            <c:numRef>
              <c:f>เฝ้าระวัง!$K$7:$K$16</c:f>
              <c:numCache>
                <c:formatCode>#,##0.00</c:formatCode>
                <c:ptCount val="10"/>
                <c:pt idx="0">
                  <c:v>1104.0229069993538</c:v>
                </c:pt>
                <c:pt idx="1">
                  <c:v>677.91780920374174</c:v>
                </c:pt>
                <c:pt idx="2">
                  <c:v>592.11923755423368</c:v>
                </c:pt>
                <c:pt idx="3">
                  <c:v>276.39076147676218</c:v>
                </c:pt>
                <c:pt idx="4">
                  <c:v>300.58377681847088</c:v>
                </c:pt>
                <c:pt idx="5">
                  <c:v>125.97052815855217</c:v>
                </c:pt>
                <c:pt idx="6">
                  <c:v>102.2908924527418</c:v>
                </c:pt>
                <c:pt idx="7">
                  <c:v>75.916013658465218</c:v>
                </c:pt>
                <c:pt idx="8">
                  <c:v>108.06641335659799</c:v>
                </c:pt>
                <c:pt idx="9">
                  <c:v>28.749259610306353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02-4813-895B-5BB0FB927B02}"/>
            </c:ext>
          </c:extLst>
        </c:ser>
        <c:ser>
          <c:idx val="4"/>
          <c:order val="4"/>
          <c:tx>
            <c:strRef>
              <c:f>เฝ้าระวัง!$L$4</c:f>
              <c:strCache>
                <c:ptCount val="1"/>
                <c:pt idx="0">
                  <c:v>ปี 2563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เฝ้าระวัง!$C$7:$C$16</c:f>
              <c:strCache>
                <c:ptCount val="10"/>
                <c:pt idx="0">
                  <c:v>โรคอุจจาระร่วงเฉียบพลัน</c:v>
                </c:pt>
                <c:pt idx="1">
                  <c:v>ไข้ไม่ทราบสาเหตุ</c:v>
                </c:pt>
                <c:pt idx="2">
                  <c:v>ไข้หวัดใหญ่</c:v>
                </c:pt>
                <c:pt idx="3">
                  <c:v>ไข้เด็งกี่ (DF)  และไข้เลือดออกเด็งกี่ (DHF)</c:v>
                </c:pt>
                <c:pt idx="4">
                  <c:v>โรคปอดอักเสบโรคปอดบวม</c:v>
                </c:pt>
                <c:pt idx="5">
                  <c:v>อาหารเป็นพิษ</c:v>
                </c:pt>
                <c:pt idx="6">
                  <c:v>โรคตำแดงจำกไวรัส</c:v>
                </c:pt>
                <c:pt idx="7">
                  <c:v>โรคสุกใสอีสุกอีใส</c:v>
                </c:pt>
                <c:pt idx="8">
                  <c:v>โรคมือเท้าปาก</c:v>
                </c:pt>
                <c:pt idx="9">
                  <c:v>ซิฟิลิส</c:v>
                </c:pt>
              </c:strCache>
            </c:strRef>
          </c:cat>
          <c:val>
            <c:numRef>
              <c:f>เฝ้าระวัง!$M$7:$M$16</c:f>
              <c:numCache>
                <c:formatCode>#,##0.00</c:formatCode>
                <c:ptCount val="10"/>
                <c:pt idx="0">
                  <c:v>687.1980751031416</c:v>
                </c:pt>
                <c:pt idx="1">
                  <c:v>390.84863017417399</c:v>
                </c:pt>
                <c:pt idx="2">
                  <c:v>168.0367330360217</c:v>
                </c:pt>
                <c:pt idx="3">
                  <c:v>150.16779618965541</c:v>
                </c:pt>
                <c:pt idx="4">
                  <c:v>147.14382226180879</c:v>
                </c:pt>
                <c:pt idx="5">
                  <c:v>80.54766916900509</c:v>
                </c:pt>
                <c:pt idx="6">
                  <c:v>50.307929890539015</c:v>
                </c:pt>
                <c:pt idx="7">
                  <c:v>43.503988552884152</c:v>
                </c:pt>
                <c:pt idx="8">
                  <c:v>35.669147012554298</c:v>
                </c:pt>
                <c:pt idx="9">
                  <c:v>28.727752314542769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02-4813-895B-5BB0FB927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629192"/>
        <c:axId val="445631152"/>
        <c:axId val="0"/>
      </c:bar3DChart>
      <c:catAx>
        <c:axId val="44562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45631152"/>
        <c:crosses val="autoZero"/>
        <c:auto val="1"/>
        <c:lblAlgn val="ctr"/>
        <c:lblOffset val="100"/>
        <c:noMultiLvlLbl val="0"/>
      </c:catAx>
      <c:valAx>
        <c:axId val="44563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4562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18</xdr:row>
      <xdr:rowOff>9525</xdr:rowOff>
    </xdr:from>
    <xdr:to>
      <xdr:col>6</xdr:col>
      <xdr:colOff>638175</xdr:colOff>
      <xdr:row>33</xdr:row>
      <xdr:rowOff>28575</xdr:rowOff>
    </xdr:to>
    <xdr:sp macro="" textlink="">
      <xdr:nvSpPr>
        <xdr:cNvPr id="3441185" name="สี่เหลี่ยมผืนผ้า 2048">
          <a:extLst>
            <a:ext uri="{FF2B5EF4-FFF2-40B4-BE49-F238E27FC236}">
              <a16:creationId xmlns:a16="http://schemas.microsoft.com/office/drawing/2014/main" id="{00000000-0008-0000-0200-000021823400}"/>
            </a:ext>
          </a:extLst>
        </xdr:cNvPr>
        <xdr:cNvSpPr>
          <a:spLocks noChangeArrowheads="1"/>
        </xdr:cNvSpPr>
      </xdr:nvSpPr>
      <xdr:spPr bwMode="auto">
        <a:xfrm>
          <a:off x="219075" y="5057775"/>
          <a:ext cx="5162550" cy="38385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238125</xdr:rowOff>
    </xdr:from>
    <xdr:to>
      <xdr:col>6</xdr:col>
      <xdr:colOff>419100</xdr:colOff>
      <xdr:row>31</xdr:row>
      <xdr:rowOff>76200</xdr:rowOff>
    </xdr:to>
    <xdr:grpSp>
      <xdr:nvGrpSpPr>
        <xdr:cNvPr id="3441186" name="กลุ่ม 2">
          <a:extLst>
            <a:ext uri="{FF2B5EF4-FFF2-40B4-BE49-F238E27FC236}">
              <a16:creationId xmlns:a16="http://schemas.microsoft.com/office/drawing/2014/main" id="{00000000-0008-0000-0200-000022823400}"/>
            </a:ext>
          </a:extLst>
        </xdr:cNvPr>
        <xdr:cNvGrpSpPr>
          <a:grpSpLocks/>
        </xdr:cNvGrpSpPr>
      </xdr:nvGrpSpPr>
      <xdr:grpSpPr bwMode="auto">
        <a:xfrm>
          <a:off x="0" y="5489575"/>
          <a:ext cx="5019675" cy="2835275"/>
          <a:chOff x="-1653191" y="1497029"/>
          <a:chExt cx="8630445" cy="5126831"/>
        </a:xfrm>
      </xdr:grpSpPr>
      <xdr:sp macro="" textlink="">
        <xdr:nvSpPr>
          <xdr:cNvPr id="3441193" name="AutoShape 16">
            <a:extLst>
              <a:ext uri="{FF2B5EF4-FFF2-40B4-BE49-F238E27FC236}">
                <a16:creationId xmlns:a16="http://schemas.microsoft.com/office/drawing/2014/main" id="{00000000-0008-0000-0200-0000298234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27438" y="1538444"/>
            <a:ext cx="4530748" cy="49767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3441194" name="Group 218">
            <a:extLst>
              <a:ext uri="{FF2B5EF4-FFF2-40B4-BE49-F238E27FC236}">
                <a16:creationId xmlns:a16="http://schemas.microsoft.com/office/drawing/2014/main" id="{00000000-0008-0000-0200-00002A823400}"/>
              </a:ext>
            </a:extLst>
          </xdr:cNvPr>
          <xdr:cNvGrpSpPr>
            <a:grpSpLocks/>
          </xdr:cNvGrpSpPr>
        </xdr:nvGrpSpPr>
        <xdr:grpSpPr bwMode="auto">
          <a:xfrm>
            <a:off x="-1653191" y="1497029"/>
            <a:ext cx="8630445" cy="5126831"/>
            <a:chOff x="-417" y="600"/>
            <a:chExt cx="6856" cy="3772"/>
          </a:xfrm>
        </xdr:grpSpPr>
        <xdr:sp macro="" textlink="">
          <xdr:nvSpPr>
            <xdr:cNvPr id="3441566" name="Rectangle 18">
              <a:extLst>
                <a:ext uri="{FF2B5EF4-FFF2-40B4-BE49-F238E27FC236}">
                  <a16:creationId xmlns:a16="http://schemas.microsoft.com/office/drawing/2014/main" id="{00000000-0008-0000-0200-00009E8334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417" y="600"/>
              <a:ext cx="6856" cy="377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41567" name="Freeform 19">
              <a:extLst>
                <a:ext uri="{FF2B5EF4-FFF2-40B4-BE49-F238E27FC236}">
                  <a16:creationId xmlns:a16="http://schemas.microsoft.com/office/drawing/2014/main" id="{00000000-0008-0000-0200-00009F833400}"/>
                </a:ext>
              </a:extLst>
            </xdr:cNvPr>
            <xdr:cNvSpPr>
              <a:spLocks/>
            </xdr:cNvSpPr>
          </xdr:nvSpPr>
          <xdr:spPr bwMode="auto">
            <a:xfrm>
              <a:off x="2179" y="799"/>
              <a:ext cx="440" cy="687"/>
            </a:xfrm>
            <a:custGeom>
              <a:avLst/>
              <a:gdLst>
                <a:gd name="T0" fmla="*/ 54 w 440"/>
                <a:gd name="T1" fmla="*/ 324 h 687"/>
                <a:gd name="T2" fmla="*/ 86 w 440"/>
                <a:gd name="T3" fmla="*/ 284 h 687"/>
                <a:gd name="T4" fmla="*/ 134 w 440"/>
                <a:gd name="T5" fmla="*/ 233 h 687"/>
                <a:gd name="T6" fmla="*/ 145 w 440"/>
                <a:gd name="T7" fmla="*/ 216 h 687"/>
                <a:gd name="T8" fmla="*/ 161 w 440"/>
                <a:gd name="T9" fmla="*/ 199 h 687"/>
                <a:gd name="T10" fmla="*/ 177 w 440"/>
                <a:gd name="T11" fmla="*/ 193 h 687"/>
                <a:gd name="T12" fmla="*/ 193 w 440"/>
                <a:gd name="T13" fmla="*/ 199 h 687"/>
                <a:gd name="T14" fmla="*/ 199 w 440"/>
                <a:gd name="T15" fmla="*/ 170 h 687"/>
                <a:gd name="T16" fmla="*/ 172 w 440"/>
                <a:gd name="T17" fmla="*/ 142 h 687"/>
                <a:gd name="T18" fmla="*/ 161 w 440"/>
                <a:gd name="T19" fmla="*/ 113 h 687"/>
                <a:gd name="T20" fmla="*/ 151 w 440"/>
                <a:gd name="T21" fmla="*/ 79 h 687"/>
                <a:gd name="T22" fmla="*/ 177 w 440"/>
                <a:gd name="T23" fmla="*/ 51 h 687"/>
                <a:gd name="T24" fmla="*/ 210 w 440"/>
                <a:gd name="T25" fmla="*/ 51 h 687"/>
                <a:gd name="T26" fmla="*/ 231 w 440"/>
                <a:gd name="T27" fmla="*/ 51 h 687"/>
                <a:gd name="T28" fmla="*/ 252 w 440"/>
                <a:gd name="T29" fmla="*/ 57 h 687"/>
                <a:gd name="T30" fmla="*/ 269 w 440"/>
                <a:gd name="T31" fmla="*/ 57 h 687"/>
                <a:gd name="T32" fmla="*/ 285 w 440"/>
                <a:gd name="T33" fmla="*/ 40 h 687"/>
                <a:gd name="T34" fmla="*/ 306 w 440"/>
                <a:gd name="T35" fmla="*/ 28 h 687"/>
                <a:gd name="T36" fmla="*/ 322 w 440"/>
                <a:gd name="T37" fmla="*/ 11 h 687"/>
                <a:gd name="T38" fmla="*/ 349 w 440"/>
                <a:gd name="T39" fmla="*/ 0 h 687"/>
                <a:gd name="T40" fmla="*/ 365 w 440"/>
                <a:gd name="T41" fmla="*/ 28 h 687"/>
                <a:gd name="T42" fmla="*/ 392 w 440"/>
                <a:gd name="T43" fmla="*/ 45 h 687"/>
                <a:gd name="T44" fmla="*/ 381 w 440"/>
                <a:gd name="T45" fmla="*/ 91 h 687"/>
                <a:gd name="T46" fmla="*/ 360 w 440"/>
                <a:gd name="T47" fmla="*/ 102 h 687"/>
                <a:gd name="T48" fmla="*/ 349 w 440"/>
                <a:gd name="T49" fmla="*/ 119 h 687"/>
                <a:gd name="T50" fmla="*/ 338 w 440"/>
                <a:gd name="T51" fmla="*/ 142 h 687"/>
                <a:gd name="T52" fmla="*/ 338 w 440"/>
                <a:gd name="T53" fmla="*/ 170 h 687"/>
                <a:gd name="T54" fmla="*/ 322 w 440"/>
                <a:gd name="T55" fmla="*/ 193 h 687"/>
                <a:gd name="T56" fmla="*/ 317 w 440"/>
                <a:gd name="T57" fmla="*/ 210 h 687"/>
                <a:gd name="T58" fmla="*/ 344 w 440"/>
                <a:gd name="T59" fmla="*/ 256 h 687"/>
                <a:gd name="T60" fmla="*/ 344 w 440"/>
                <a:gd name="T61" fmla="*/ 273 h 687"/>
                <a:gd name="T62" fmla="*/ 370 w 440"/>
                <a:gd name="T63" fmla="*/ 273 h 687"/>
                <a:gd name="T64" fmla="*/ 381 w 440"/>
                <a:gd name="T65" fmla="*/ 312 h 687"/>
                <a:gd name="T66" fmla="*/ 381 w 440"/>
                <a:gd name="T67" fmla="*/ 380 h 687"/>
                <a:gd name="T68" fmla="*/ 387 w 440"/>
                <a:gd name="T69" fmla="*/ 420 h 687"/>
                <a:gd name="T70" fmla="*/ 403 w 440"/>
                <a:gd name="T71" fmla="*/ 437 h 687"/>
                <a:gd name="T72" fmla="*/ 413 w 440"/>
                <a:gd name="T73" fmla="*/ 454 h 687"/>
                <a:gd name="T74" fmla="*/ 429 w 440"/>
                <a:gd name="T75" fmla="*/ 471 h 687"/>
                <a:gd name="T76" fmla="*/ 435 w 440"/>
                <a:gd name="T77" fmla="*/ 534 h 687"/>
                <a:gd name="T78" fmla="*/ 424 w 440"/>
                <a:gd name="T79" fmla="*/ 574 h 687"/>
                <a:gd name="T80" fmla="*/ 403 w 440"/>
                <a:gd name="T81" fmla="*/ 608 h 687"/>
                <a:gd name="T82" fmla="*/ 392 w 440"/>
                <a:gd name="T83" fmla="*/ 648 h 687"/>
                <a:gd name="T84" fmla="*/ 403 w 440"/>
                <a:gd name="T85" fmla="*/ 682 h 687"/>
                <a:gd name="T86" fmla="*/ 365 w 440"/>
                <a:gd name="T87" fmla="*/ 687 h 687"/>
                <a:gd name="T88" fmla="*/ 317 w 440"/>
                <a:gd name="T89" fmla="*/ 682 h 687"/>
                <a:gd name="T90" fmla="*/ 247 w 440"/>
                <a:gd name="T91" fmla="*/ 682 h 687"/>
                <a:gd name="T92" fmla="*/ 210 w 440"/>
                <a:gd name="T93" fmla="*/ 670 h 687"/>
                <a:gd name="T94" fmla="*/ 183 w 440"/>
                <a:gd name="T95" fmla="*/ 642 h 687"/>
                <a:gd name="T96" fmla="*/ 183 w 440"/>
                <a:gd name="T97" fmla="*/ 596 h 687"/>
                <a:gd name="T98" fmla="*/ 172 w 440"/>
                <a:gd name="T99" fmla="*/ 568 h 687"/>
                <a:gd name="T100" fmla="*/ 167 w 440"/>
                <a:gd name="T101" fmla="*/ 528 h 687"/>
                <a:gd name="T102" fmla="*/ 177 w 440"/>
                <a:gd name="T103" fmla="*/ 494 h 687"/>
                <a:gd name="T104" fmla="*/ 193 w 440"/>
                <a:gd name="T105" fmla="*/ 494 h 687"/>
                <a:gd name="T106" fmla="*/ 210 w 440"/>
                <a:gd name="T107" fmla="*/ 466 h 687"/>
                <a:gd name="T108" fmla="*/ 167 w 440"/>
                <a:gd name="T109" fmla="*/ 449 h 687"/>
                <a:gd name="T110" fmla="*/ 129 w 440"/>
                <a:gd name="T111" fmla="*/ 460 h 687"/>
                <a:gd name="T112" fmla="*/ 75 w 440"/>
                <a:gd name="T113" fmla="*/ 466 h 687"/>
                <a:gd name="T114" fmla="*/ 33 w 440"/>
                <a:gd name="T115" fmla="*/ 460 h 687"/>
                <a:gd name="T116" fmla="*/ 22 w 440"/>
                <a:gd name="T117" fmla="*/ 443 h 687"/>
                <a:gd name="T118" fmla="*/ 22 w 440"/>
                <a:gd name="T119" fmla="*/ 426 h 687"/>
                <a:gd name="T120" fmla="*/ 6 w 440"/>
                <a:gd name="T121" fmla="*/ 409 h 687"/>
                <a:gd name="T122" fmla="*/ 16 w 440"/>
                <a:gd name="T123" fmla="*/ 386 h 687"/>
                <a:gd name="T124" fmla="*/ 11 w 440"/>
                <a:gd name="T125" fmla="*/ 369 h 687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  <a:gd name="T189" fmla="*/ 0 w 440"/>
                <a:gd name="T190" fmla="*/ 0 h 687"/>
                <a:gd name="T191" fmla="*/ 440 w 440"/>
                <a:gd name="T192" fmla="*/ 687 h 687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T189" t="T190" r="T191" b="T192"/>
              <a:pathLst>
                <a:path w="440" h="687">
                  <a:moveTo>
                    <a:pt x="0" y="369"/>
                  </a:moveTo>
                  <a:lnTo>
                    <a:pt x="0" y="358"/>
                  </a:lnTo>
                  <a:lnTo>
                    <a:pt x="6" y="352"/>
                  </a:lnTo>
                  <a:lnTo>
                    <a:pt x="16" y="346"/>
                  </a:lnTo>
                  <a:lnTo>
                    <a:pt x="33" y="341"/>
                  </a:lnTo>
                  <a:lnTo>
                    <a:pt x="54" y="324"/>
                  </a:lnTo>
                  <a:lnTo>
                    <a:pt x="65" y="318"/>
                  </a:lnTo>
                  <a:lnTo>
                    <a:pt x="75" y="307"/>
                  </a:lnTo>
                  <a:lnTo>
                    <a:pt x="75" y="301"/>
                  </a:lnTo>
                  <a:lnTo>
                    <a:pt x="81" y="295"/>
                  </a:lnTo>
                  <a:lnTo>
                    <a:pt x="81" y="290"/>
                  </a:lnTo>
                  <a:lnTo>
                    <a:pt x="86" y="284"/>
                  </a:lnTo>
                  <a:lnTo>
                    <a:pt x="102" y="278"/>
                  </a:lnTo>
                  <a:lnTo>
                    <a:pt x="102" y="273"/>
                  </a:lnTo>
                  <a:lnTo>
                    <a:pt x="113" y="261"/>
                  </a:lnTo>
                  <a:lnTo>
                    <a:pt x="129" y="244"/>
                  </a:lnTo>
                  <a:lnTo>
                    <a:pt x="134" y="238"/>
                  </a:lnTo>
                  <a:lnTo>
                    <a:pt x="134" y="233"/>
                  </a:lnTo>
                  <a:lnTo>
                    <a:pt x="134" y="227"/>
                  </a:lnTo>
                  <a:lnTo>
                    <a:pt x="129" y="221"/>
                  </a:lnTo>
                  <a:lnTo>
                    <a:pt x="134" y="216"/>
                  </a:lnTo>
                  <a:lnTo>
                    <a:pt x="140" y="216"/>
                  </a:lnTo>
                  <a:lnTo>
                    <a:pt x="145" y="210"/>
                  </a:lnTo>
                  <a:lnTo>
                    <a:pt x="145" y="216"/>
                  </a:lnTo>
                  <a:lnTo>
                    <a:pt x="151" y="216"/>
                  </a:lnTo>
                  <a:lnTo>
                    <a:pt x="151" y="210"/>
                  </a:lnTo>
                  <a:lnTo>
                    <a:pt x="156" y="210"/>
                  </a:lnTo>
                  <a:lnTo>
                    <a:pt x="156" y="204"/>
                  </a:lnTo>
                  <a:lnTo>
                    <a:pt x="156" y="199"/>
                  </a:lnTo>
                  <a:lnTo>
                    <a:pt x="161" y="199"/>
                  </a:lnTo>
                  <a:lnTo>
                    <a:pt x="167" y="199"/>
                  </a:lnTo>
                  <a:lnTo>
                    <a:pt x="167" y="193"/>
                  </a:lnTo>
                  <a:lnTo>
                    <a:pt x="167" y="187"/>
                  </a:lnTo>
                  <a:lnTo>
                    <a:pt x="167" y="193"/>
                  </a:lnTo>
                  <a:lnTo>
                    <a:pt x="172" y="193"/>
                  </a:lnTo>
                  <a:lnTo>
                    <a:pt x="177" y="193"/>
                  </a:lnTo>
                  <a:lnTo>
                    <a:pt x="177" y="199"/>
                  </a:lnTo>
                  <a:lnTo>
                    <a:pt x="183" y="199"/>
                  </a:lnTo>
                  <a:lnTo>
                    <a:pt x="183" y="193"/>
                  </a:lnTo>
                  <a:lnTo>
                    <a:pt x="183" y="199"/>
                  </a:lnTo>
                  <a:lnTo>
                    <a:pt x="188" y="199"/>
                  </a:lnTo>
                  <a:lnTo>
                    <a:pt x="193" y="199"/>
                  </a:lnTo>
                  <a:lnTo>
                    <a:pt x="199" y="193"/>
                  </a:lnTo>
                  <a:lnTo>
                    <a:pt x="204" y="193"/>
                  </a:lnTo>
                  <a:lnTo>
                    <a:pt x="204" y="187"/>
                  </a:lnTo>
                  <a:lnTo>
                    <a:pt x="199" y="182"/>
                  </a:lnTo>
                  <a:lnTo>
                    <a:pt x="199" y="176"/>
                  </a:lnTo>
                  <a:lnTo>
                    <a:pt x="199" y="170"/>
                  </a:lnTo>
                  <a:lnTo>
                    <a:pt x="193" y="170"/>
                  </a:lnTo>
                  <a:lnTo>
                    <a:pt x="193" y="165"/>
                  </a:lnTo>
                  <a:lnTo>
                    <a:pt x="188" y="159"/>
                  </a:lnTo>
                  <a:lnTo>
                    <a:pt x="183" y="153"/>
                  </a:lnTo>
                  <a:lnTo>
                    <a:pt x="177" y="148"/>
                  </a:lnTo>
                  <a:lnTo>
                    <a:pt x="172" y="142"/>
                  </a:lnTo>
                  <a:lnTo>
                    <a:pt x="172" y="136"/>
                  </a:lnTo>
                  <a:lnTo>
                    <a:pt x="167" y="136"/>
                  </a:lnTo>
                  <a:lnTo>
                    <a:pt x="167" y="131"/>
                  </a:lnTo>
                  <a:lnTo>
                    <a:pt x="167" y="125"/>
                  </a:lnTo>
                  <a:lnTo>
                    <a:pt x="161" y="119"/>
                  </a:lnTo>
                  <a:lnTo>
                    <a:pt x="161" y="113"/>
                  </a:lnTo>
                  <a:lnTo>
                    <a:pt x="156" y="108"/>
                  </a:lnTo>
                  <a:lnTo>
                    <a:pt x="156" y="102"/>
                  </a:lnTo>
                  <a:lnTo>
                    <a:pt x="151" y="96"/>
                  </a:lnTo>
                  <a:lnTo>
                    <a:pt x="151" y="91"/>
                  </a:lnTo>
                  <a:lnTo>
                    <a:pt x="151" y="85"/>
                  </a:lnTo>
                  <a:lnTo>
                    <a:pt x="151" y="79"/>
                  </a:lnTo>
                  <a:lnTo>
                    <a:pt x="151" y="74"/>
                  </a:lnTo>
                  <a:lnTo>
                    <a:pt x="151" y="68"/>
                  </a:lnTo>
                  <a:lnTo>
                    <a:pt x="151" y="62"/>
                  </a:lnTo>
                  <a:lnTo>
                    <a:pt x="151" y="57"/>
                  </a:lnTo>
                  <a:lnTo>
                    <a:pt x="172" y="51"/>
                  </a:lnTo>
                  <a:lnTo>
                    <a:pt x="177" y="51"/>
                  </a:lnTo>
                  <a:lnTo>
                    <a:pt x="183" y="45"/>
                  </a:lnTo>
                  <a:lnTo>
                    <a:pt x="188" y="45"/>
                  </a:lnTo>
                  <a:lnTo>
                    <a:pt x="193" y="45"/>
                  </a:lnTo>
                  <a:lnTo>
                    <a:pt x="199" y="51"/>
                  </a:lnTo>
                  <a:lnTo>
                    <a:pt x="204" y="51"/>
                  </a:lnTo>
                  <a:lnTo>
                    <a:pt x="210" y="51"/>
                  </a:lnTo>
                  <a:lnTo>
                    <a:pt x="210" y="57"/>
                  </a:lnTo>
                  <a:lnTo>
                    <a:pt x="215" y="57"/>
                  </a:lnTo>
                  <a:lnTo>
                    <a:pt x="215" y="51"/>
                  </a:lnTo>
                  <a:lnTo>
                    <a:pt x="220" y="51"/>
                  </a:lnTo>
                  <a:lnTo>
                    <a:pt x="226" y="51"/>
                  </a:lnTo>
                  <a:lnTo>
                    <a:pt x="231" y="51"/>
                  </a:lnTo>
                  <a:lnTo>
                    <a:pt x="236" y="51"/>
                  </a:lnTo>
                  <a:lnTo>
                    <a:pt x="242" y="51"/>
                  </a:lnTo>
                  <a:lnTo>
                    <a:pt x="242" y="57"/>
                  </a:lnTo>
                  <a:lnTo>
                    <a:pt x="242" y="62"/>
                  </a:lnTo>
                  <a:lnTo>
                    <a:pt x="247" y="62"/>
                  </a:lnTo>
                  <a:lnTo>
                    <a:pt x="252" y="57"/>
                  </a:lnTo>
                  <a:lnTo>
                    <a:pt x="258" y="51"/>
                  </a:lnTo>
                  <a:lnTo>
                    <a:pt x="258" y="45"/>
                  </a:lnTo>
                  <a:lnTo>
                    <a:pt x="263" y="45"/>
                  </a:lnTo>
                  <a:lnTo>
                    <a:pt x="263" y="51"/>
                  </a:lnTo>
                  <a:lnTo>
                    <a:pt x="269" y="51"/>
                  </a:lnTo>
                  <a:lnTo>
                    <a:pt x="269" y="57"/>
                  </a:lnTo>
                  <a:lnTo>
                    <a:pt x="274" y="57"/>
                  </a:lnTo>
                  <a:lnTo>
                    <a:pt x="279" y="57"/>
                  </a:lnTo>
                  <a:lnTo>
                    <a:pt x="279" y="51"/>
                  </a:lnTo>
                  <a:lnTo>
                    <a:pt x="285" y="51"/>
                  </a:lnTo>
                  <a:lnTo>
                    <a:pt x="285" y="45"/>
                  </a:lnTo>
                  <a:lnTo>
                    <a:pt x="285" y="40"/>
                  </a:lnTo>
                  <a:lnTo>
                    <a:pt x="290" y="40"/>
                  </a:lnTo>
                  <a:lnTo>
                    <a:pt x="295" y="45"/>
                  </a:lnTo>
                  <a:lnTo>
                    <a:pt x="301" y="40"/>
                  </a:lnTo>
                  <a:lnTo>
                    <a:pt x="306" y="40"/>
                  </a:lnTo>
                  <a:lnTo>
                    <a:pt x="311" y="34"/>
                  </a:lnTo>
                  <a:lnTo>
                    <a:pt x="306" y="28"/>
                  </a:lnTo>
                  <a:lnTo>
                    <a:pt x="306" y="23"/>
                  </a:lnTo>
                  <a:lnTo>
                    <a:pt x="311" y="23"/>
                  </a:lnTo>
                  <a:lnTo>
                    <a:pt x="317" y="23"/>
                  </a:lnTo>
                  <a:lnTo>
                    <a:pt x="317" y="17"/>
                  </a:lnTo>
                  <a:lnTo>
                    <a:pt x="317" y="11"/>
                  </a:lnTo>
                  <a:lnTo>
                    <a:pt x="322" y="11"/>
                  </a:lnTo>
                  <a:lnTo>
                    <a:pt x="322" y="6"/>
                  </a:lnTo>
                  <a:lnTo>
                    <a:pt x="328" y="6"/>
                  </a:lnTo>
                  <a:lnTo>
                    <a:pt x="333" y="0"/>
                  </a:lnTo>
                  <a:lnTo>
                    <a:pt x="338" y="0"/>
                  </a:lnTo>
                  <a:lnTo>
                    <a:pt x="344" y="0"/>
                  </a:lnTo>
                  <a:lnTo>
                    <a:pt x="349" y="0"/>
                  </a:lnTo>
                  <a:lnTo>
                    <a:pt x="349" y="6"/>
                  </a:lnTo>
                  <a:lnTo>
                    <a:pt x="354" y="6"/>
                  </a:lnTo>
                  <a:lnTo>
                    <a:pt x="354" y="11"/>
                  </a:lnTo>
                  <a:lnTo>
                    <a:pt x="360" y="11"/>
                  </a:lnTo>
                  <a:lnTo>
                    <a:pt x="360" y="23"/>
                  </a:lnTo>
                  <a:lnTo>
                    <a:pt x="365" y="28"/>
                  </a:lnTo>
                  <a:lnTo>
                    <a:pt x="370" y="28"/>
                  </a:lnTo>
                  <a:lnTo>
                    <a:pt x="376" y="28"/>
                  </a:lnTo>
                  <a:lnTo>
                    <a:pt x="381" y="34"/>
                  </a:lnTo>
                  <a:lnTo>
                    <a:pt x="387" y="34"/>
                  </a:lnTo>
                  <a:lnTo>
                    <a:pt x="387" y="40"/>
                  </a:lnTo>
                  <a:lnTo>
                    <a:pt x="392" y="45"/>
                  </a:lnTo>
                  <a:lnTo>
                    <a:pt x="397" y="51"/>
                  </a:lnTo>
                  <a:lnTo>
                    <a:pt x="397" y="68"/>
                  </a:lnTo>
                  <a:lnTo>
                    <a:pt x="392" y="74"/>
                  </a:lnTo>
                  <a:lnTo>
                    <a:pt x="387" y="79"/>
                  </a:lnTo>
                  <a:lnTo>
                    <a:pt x="381" y="85"/>
                  </a:lnTo>
                  <a:lnTo>
                    <a:pt x="381" y="91"/>
                  </a:lnTo>
                  <a:lnTo>
                    <a:pt x="381" y="96"/>
                  </a:lnTo>
                  <a:lnTo>
                    <a:pt x="376" y="96"/>
                  </a:lnTo>
                  <a:lnTo>
                    <a:pt x="370" y="96"/>
                  </a:lnTo>
                  <a:lnTo>
                    <a:pt x="365" y="96"/>
                  </a:lnTo>
                  <a:lnTo>
                    <a:pt x="360" y="96"/>
                  </a:lnTo>
                  <a:lnTo>
                    <a:pt x="360" y="102"/>
                  </a:lnTo>
                  <a:lnTo>
                    <a:pt x="354" y="102"/>
                  </a:lnTo>
                  <a:lnTo>
                    <a:pt x="349" y="108"/>
                  </a:lnTo>
                  <a:lnTo>
                    <a:pt x="354" y="108"/>
                  </a:lnTo>
                  <a:lnTo>
                    <a:pt x="354" y="113"/>
                  </a:lnTo>
                  <a:lnTo>
                    <a:pt x="349" y="113"/>
                  </a:lnTo>
                  <a:lnTo>
                    <a:pt x="349" y="119"/>
                  </a:lnTo>
                  <a:lnTo>
                    <a:pt x="349" y="125"/>
                  </a:lnTo>
                  <a:lnTo>
                    <a:pt x="344" y="125"/>
                  </a:lnTo>
                  <a:lnTo>
                    <a:pt x="344" y="131"/>
                  </a:lnTo>
                  <a:lnTo>
                    <a:pt x="344" y="136"/>
                  </a:lnTo>
                  <a:lnTo>
                    <a:pt x="338" y="136"/>
                  </a:lnTo>
                  <a:lnTo>
                    <a:pt x="338" y="142"/>
                  </a:lnTo>
                  <a:lnTo>
                    <a:pt x="344" y="142"/>
                  </a:lnTo>
                  <a:lnTo>
                    <a:pt x="344" y="148"/>
                  </a:lnTo>
                  <a:lnTo>
                    <a:pt x="338" y="153"/>
                  </a:lnTo>
                  <a:lnTo>
                    <a:pt x="344" y="153"/>
                  </a:lnTo>
                  <a:lnTo>
                    <a:pt x="344" y="165"/>
                  </a:lnTo>
                  <a:lnTo>
                    <a:pt x="338" y="170"/>
                  </a:lnTo>
                  <a:lnTo>
                    <a:pt x="333" y="170"/>
                  </a:lnTo>
                  <a:lnTo>
                    <a:pt x="328" y="170"/>
                  </a:lnTo>
                  <a:lnTo>
                    <a:pt x="328" y="176"/>
                  </a:lnTo>
                  <a:lnTo>
                    <a:pt x="328" y="182"/>
                  </a:lnTo>
                  <a:lnTo>
                    <a:pt x="328" y="187"/>
                  </a:lnTo>
                  <a:lnTo>
                    <a:pt x="322" y="193"/>
                  </a:lnTo>
                  <a:lnTo>
                    <a:pt x="322" y="199"/>
                  </a:lnTo>
                  <a:lnTo>
                    <a:pt x="328" y="199"/>
                  </a:lnTo>
                  <a:lnTo>
                    <a:pt x="328" y="204"/>
                  </a:lnTo>
                  <a:lnTo>
                    <a:pt x="322" y="204"/>
                  </a:lnTo>
                  <a:lnTo>
                    <a:pt x="322" y="210"/>
                  </a:lnTo>
                  <a:lnTo>
                    <a:pt x="317" y="210"/>
                  </a:lnTo>
                  <a:lnTo>
                    <a:pt x="311" y="210"/>
                  </a:lnTo>
                  <a:lnTo>
                    <a:pt x="311" y="216"/>
                  </a:lnTo>
                  <a:lnTo>
                    <a:pt x="338" y="233"/>
                  </a:lnTo>
                  <a:lnTo>
                    <a:pt x="344" y="233"/>
                  </a:lnTo>
                  <a:lnTo>
                    <a:pt x="344" y="250"/>
                  </a:lnTo>
                  <a:lnTo>
                    <a:pt x="344" y="256"/>
                  </a:lnTo>
                  <a:lnTo>
                    <a:pt x="338" y="256"/>
                  </a:lnTo>
                  <a:lnTo>
                    <a:pt x="333" y="261"/>
                  </a:lnTo>
                  <a:lnTo>
                    <a:pt x="333" y="267"/>
                  </a:lnTo>
                  <a:lnTo>
                    <a:pt x="333" y="273"/>
                  </a:lnTo>
                  <a:lnTo>
                    <a:pt x="338" y="273"/>
                  </a:lnTo>
                  <a:lnTo>
                    <a:pt x="344" y="273"/>
                  </a:lnTo>
                  <a:lnTo>
                    <a:pt x="349" y="273"/>
                  </a:lnTo>
                  <a:lnTo>
                    <a:pt x="354" y="273"/>
                  </a:lnTo>
                  <a:lnTo>
                    <a:pt x="360" y="278"/>
                  </a:lnTo>
                  <a:lnTo>
                    <a:pt x="360" y="273"/>
                  </a:lnTo>
                  <a:lnTo>
                    <a:pt x="365" y="273"/>
                  </a:lnTo>
                  <a:lnTo>
                    <a:pt x="370" y="273"/>
                  </a:lnTo>
                  <a:lnTo>
                    <a:pt x="376" y="273"/>
                  </a:lnTo>
                  <a:lnTo>
                    <a:pt x="376" y="278"/>
                  </a:lnTo>
                  <a:lnTo>
                    <a:pt x="376" y="284"/>
                  </a:lnTo>
                  <a:lnTo>
                    <a:pt x="376" y="290"/>
                  </a:lnTo>
                  <a:lnTo>
                    <a:pt x="381" y="301"/>
                  </a:lnTo>
                  <a:lnTo>
                    <a:pt x="381" y="312"/>
                  </a:lnTo>
                  <a:lnTo>
                    <a:pt x="381" y="318"/>
                  </a:lnTo>
                  <a:lnTo>
                    <a:pt x="381" y="329"/>
                  </a:lnTo>
                  <a:lnTo>
                    <a:pt x="387" y="341"/>
                  </a:lnTo>
                  <a:lnTo>
                    <a:pt x="381" y="358"/>
                  </a:lnTo>
                  <a:lnTo>
                    <a:pt x="387" y="369"/>
                  </a:lnTo>
                  <a:lnTo>
                    <a:pt x="381" y="380"/>
                  </a:lnTo>
                  <a:lnTo>
                    <a:pt x="381" y="398"/>
                  </a:lnTo>
                  <a:lnTo>
                    <a:pt x="381" y="403"/>
                  </a:lnTo>
                  <a:lnTo>
                    <a:pt x="381" y="409"/>
                  </a:lnTo>
                  <a:lnTo>
                    <a:pt x="381" y="415"/>
                  </a:lnTo>
                  <a:lnTo>
                    <a:pt x="381" y="420"/>
                  </a:lnTo>
                  <a:lnTo>
                    <a:pt x="387" y="420"/>
                  </a:lnTo>
                  <a:lnTo>
                    <a:pt x="392" y="420"/>
                  </a:lnTo>
                  <a:lnTo>
                    <a:pt x="397" y="420"/>
                  </a:lnTo>
                  <a:lnTo>
                    <a:pt x="397" y="426"/>
                  </a:lnTo>
                  <a:lnTo>
                    <a:pt x="403" y="426"/>
                  </a:lnTo>
                  <a:lnTo>
                    <a:pt x="403" y="432"/>
                  </a:lnTo>
                  <a:lnTo>
                    <a:pt x="403" y="437"/>
                  </a:lnTo>
                  <a:lnTo>
                    <a:pt x="408" y="437"/>
                  </a:lnTo>
                  <a:lnTo>
                    <a:pt x="408" y="432"/>
                  </a:lnTo>
                  <a:lnTo>
                    <a:pt x="413" y="437"/>
                  </a:lnTo>
                  <a:lnTo>
                    <a:pt x="413" y="443"/>
                  </a:lnTo>
                  <a:lnTo>
                    <a:pt x="413" y="449"/>
                  </a:lnTo>
                  <a:lnTo>
                    <a:pt x="413" y="454"/>
                  </a:lnTo>
                  <a:lnTo>
                    <a:pt x="413" y="460"/>
                  </a:lnTo>
                  <a:lnTo>
                    <a:pt x="419" y="460"/>
                  </a:lnTo>
                  <a:lnTo>
                    <a:pt x="424" y="460"/>
                  </a:lnTo>
                  <a:lnTo>
                    <a:pt x="424" y="466"/>
                  </a:lnTo>
                  <a:lnTo>
                    <a:pt x="429" y="466"/>
                  </a:lnTo>
                  <a:lnTo>
                    <a:pt x="429" y="471"/>
                  </a:lnTo>
                  <a:lnTo>
                    <a:pt x="435" y="471"/>
                  </a:lnTo>
                  <a:lnTo>
                    <a:pt x="435" y="477"/>
                  </a:lnTo>
                  <a:lnTo>
                    <a:pt x="440" y="505"/>
                  </a:lnTo>
                  <a:lnTo>
                    <a:pt x="440" y="517"/>
                  </a:lnTo>
                  <a:lnTo>
                    <a:pt x="435" y="528"/>
                  </a:lnTo>
                  <a:lnTo>
                    <a:pt x="435" y="534"/>
                  </a:lnTo>
                  <a:lnTo>
                    <a:pt x="419" y="545"/>
                  </a:lnTo>
                  <a:lnTo>
                    <a:pt x="419" y="551"/>
                  </a:lnTo>
                  <a:lnTo>
                    <a:pt x="419" y="557"/>
                  </a:lnTo>
                  <a:lnTo>
                    <a:pt x="424" y="562"/>
                  </a:lnTo>
                  <a:lnTo>
                    <a:pt x="424" y="568"/>
                  </a:lnTo>
                  <a:lnTo>
                    <a:pt x="424" y="574"/>
                  </a:lnTo>
                  <a:lnTo>
                    <a:pt x="424" y="579"/>
                  </a:lnTo>
                  <a:lnTo>
                    <a:pt x="419" y="585"/>
                  </a:lnTo>
                  <a:lnTo>
                    <a:pt x="419" y="591"/>
                  </a:lnTo>
                  <a:lnTo>
                    <a:pt x="413" y="596"/>
                  </a:lnTo>
                  <a:lnTo>
                    <a:pt x="408" y="602"/>
                  </a:lnTo>
                  <a:lnTo>
                    <a:pt x="403" y="608"/>
                  </a:lnTo>
                  <a:lnTo>
                    <a:pt x="397" y="613"/>
                  </a:lnTo>
                  <a:lnTo>
                    <a:pt x="392" y="619"/>
                  </a:lnTo>
                  <a:lnTo>
                    <a:pt x="392" y="630"/>
                  </a:lnTo>
                  <a:lnTo>
                    <a:pt x="387" y="636"/>
                  </a:lnTo>
                  <a:lnTo>
                    <a:pt x="387" y="642"/>
                  </a:lnTo>
                  <a:lnTo>
                    <a:pt x="392" y="648"/>
                  </a:lnTo>
                  <a:lnTo>
                    <a:pt x="392" y="653"/>
                  </a:lnTo>
                  <a:lnTo>
                    <a:pt x="397" y="659"/>
                  </a:lnTo>
                  <a:lnTo>
                    <a:pt x="403" y="665"/>
                  </a:lnTo>
                  <a:lnTo>
                    <a:pt x="403" y="670"/>
                  </a:lnTo>
                  <a:lnTo>
                    <a:pt x="403" y="676"/>
                  </a:lnTo>
                  <a:lnTo>
                    <a:pt x="403" y="682"/>
                  </a:lnTo>
                  <a:lnTo>
                    <a:pt x="408" y="687"/>
                  </a:lnTo>
                  <a:lnTo>
                    <a:pt x="403" y="687"/>
                  </a:lnTo>
                  <a:lnTo>
                    <a:pt x="392" y="687"/>
                  </a:lnTo>
                  <a:lnTo>
                    <a:pt x="387" y="687"/>
                  </a:lnTo>
                  <a:lnTo>
                    <a:pt x="376" y="687"/>
                  </a:lnTo>
                  <a:lnTo>
                    <a:pt x="365" y="687"/>
                  </a:lnTo>
                  <a:lnTo>
                    <a:pt x="349" y="687"/>
                  </a:lnTo>
                  <a:lnTo>
                    <a:pt x="344" y="687"/>
                  </a:lnTo>
                  <a:lnTo>
                    <a:pt x="338" y="687"/>
                  </a:lnTo>
                  <a:lnTo>
                    <a:pt x="333" y="687"/>
                  </a:lnTo>
                  <a:lnTo>
                    <a:pt x="322" y="682"/>
                  </a:lnTo>
                  <a:lnTo>
                    <a:pt x="317" y="682"/>
                  </a:lnTo>
                  <a:lnTo>
                    <a:pt x="306" y="687"/>
                  </a:lnTo>
                  <a:lnTo>
                    <a:pt x="295" y="687"/>
                  </a:lnTo>
                  <a:lnTo>
                    <a:pt x="279" y="687"/>
                  </a:lnTo>
                  <a:lnTo>
                    <a:pt x="269" y="687"/>
                  </a:lnTo>
                  <a:lnTo>
                    <a:pt x="258" y="682"/>
                  </a:lnTo>
                  <a:lnTo>
                    <a:pt x="247" y="682"/>
                  </a:lnTo>
                  <a:lnTo>
                    <a:pt x="236" y="676"/>
                  </a:lnTo>
                  <a:lnTo>
                    <a:pt x="226" y="676"/>
                  </a:lnTo>
                  <a:lnTo>
                    <a:pt x="226" y="670"/>
                  </a:lnTo>
                  <a:lnTo>
                    <a:pt x="220" y="670"/>
                  </a:lnTo>
                  <a:lnTo>
                    <a:pt x="215" y="670"/>
                  </a:lnTo>
                  <a:lnTo>
                    <a:pt x="210" y="670"/>
                  </a:lnTo>
                  <a:lnTo>
                    <a:pt x="204" y="670"/>
                  </a:lnTo>
                  <a:lnTo>
                    <a:pt x="199" y="665"/>
                  </a:lnTo>
                  <a:lnTo>
                    <a:pt x="193" y="659"/>
                  </a:lnTo>
                  <a:lnTo>
                    <a:pt x="193" y="653"/>
                  </a:lnTo>
                  <a:lnTo>
                    <a:pt x="188" y="648"/>
                  </a:lnTo>
                  <a:lnTo>
                    <a:pt x="183" y="642"/>
                  </a:lnTo>
                  <a:lnTo>
                    <a:pt x="183" y="636"/>
                  </a:lnTo>
                  <a:lnTo>
                    <a:pt x="183" y="630"/>
                  </a:lnTo>
                  <a:lnTo>
                    <a:pt x="177" y="625"/>
                  </a:lnTo>
                  <a:lnTo>
                    <a:pt x="183" y="619"/>
                  </a:lnTo>
                  <a:lnTo>
                    <a:pt x="183" y="608"/>
                  </a:lnTo>
                  <a:lnTo>
                    <a:pt x="183" y="596"/>
                  </a:lnTo>
                  <a:lnTo>
                    <a:pt x="177" y="591"/>
                  </a:lnTo>
                  <a:lnTo>
                    <a:pt x="177" y="585"/>
                  </a:lnTo>
                  <a:lnTo>
                    <a:pt x="172" y="585"/>
                  </a:lnTo>
                  <a:lnTo>
                    <a:pt x="172" y="579"/>
                  </a:lnTo>
                  <a:lnTo>
                    <a:pt x="172" y="574"/>
                  </a:lnTo>
                  <a:lnTo>
                    <a:pt x="172" y="568"/>
                  </a:lnTo>
                  <a:lnTo>
                    <a:pt x="172" y="557"/>
                  </a:lnTo>
                  <a:lnTo>
                    <a:pt x="172" y="551"/>
                  </a:lnTo>
                  <a:lnTo>
                    <a:pt x="167" y="545"/>
                  </a:lnTo>
                  <a:lnTo>
                    <a:pt x="161" y="540"/>
                  </a:lnTo>
                  <a:lnTo>
                    <a:pt x="167" y="540"/>
                  </a:lnTo>
                  <a:lnTo>
                    <a:pt x="167" y="528"/>
                  </a:lnTo>
                  <a:lnTo>
                    <a:pt x="167" y="523"/>
                  </a:lnTo>
                  <a:lnTo>
                    <a:pt x="161" y="517"/>
                  </a:lnTo>
                  <a:lnTo>
                    <a:pt x="167" y="511"/>
                  </a:lnTo>
                  <a:lnTo>
                    <a:pt x="172" y="500"/>
                  </a:lnTo>
                  <a:lnTo>
                    <a:pt x="172" y="494"/>
                  </a:lnTo>
                  <a:lnTo>
                    <a:pt x="177" y="494"/>
                  </a:lnTo>
                  <a:lnTo>
                    <a:pt x="177" y="500"/>
                  </a:lnTo>
                  <a:lnTo>
                    <a:pt x="177" y="505"/>
                  </a:lnTo>
                  <a:lnTo>
                    <a:pt x="183" y="505"/>
                  </a:lnTo>
                  <a:lnTo>
                    <a:pt x="183" y="500"/>
                  </a:lnTo>
                  <a:lnTo>
                    <a:pt x="188" y="494"/>
                  </a:lnTo>
                  <a:lnTo>
                    <a:pt x="193" y="494"/>
                  </a:lnTo>
                  <a:lnTo>
                    <a:pt x="193" y="488"/>
                  </a:lnTo>
                  <a:lnTo>
                    <a:pt x="199" y="483"/>
                  </a:lnTo>
                  <a:lnTo>
                    <a:pt x="204" y="477"/>
                  </a:lnTo>
                  <a:lnTo>
                    <a:pt x="210" y="477"/>
                  </a:lnTo>
                  <a:lnTo>
                    <a:pt x="210" y="471"/>
                  </a:lnTo>
                  <a:lnTo>
                    <a:pt x="210" y="466"/>
                  </a:lnTo>
                  <a:lnTo>
                    <a:pt x="204" y="460"/>
                  </a:lnTo>
                  <a:lnTo>
                    <a:pt x="199" y="460"/>
                  </a:lnTo>
                  <a:lnTo>
                    <a:pt x="193" y="454"/>
                  </a:lnTo>
                  <a:lnTo>
                    <a:pt x="183" y="454"/>
                  </a:lnTo>
                  <a:lnTo>
                    <a:pt x="177" y="454"/>
                  </a:lnTo>
                  <a:lnTo>
                    <a:pt x="167" y="449"/>
                  </a:lnTo>
                  <a:lnTo>
                    <a:pt x="161" y="449"/>
                  </a:lnTo>
                  <a:lnTo>
                    <a:pt x="156" y="449"/>
                  </a:lnTo>
                  <a:lnTo>
                    <a:pt x="151" y="449"/>
                  </a:lnTo>
                  <a:lnTo>
                    <a:pt x="145" y="454"/>
                  </a:lnTo>
                  <a:lnTo>
                    <a:pt x="134" y="454"/>
                  </a:lnTo>
                  <a:lnTo>
                    <a:pt x="129" y="460"/>
                  </a:lnTo>
                  <a:lnTo>
                    <a:pt x="118" y="460"/>
                  </a:lnTo>
                  <a:lnTo>
                    <a:pt x="108" y="460"/>
                  </a:lnTo>
                  <a:lnTo>
                    <a:pt x="97" y="460"/>
                  </a:lnTo>
                  <a:lnTo>
                    <a:pt x="92" y="460"/>
                  </a:lnTo>
                  <a:lnTo>
                    <a:pt x="86" y="460"/>
                  </a:lnTo>
                  <a:lnTo>
                    <a:pt x="75" y="466"/>
                  </a:lnTo>
                  <a:lnTo>
                    <a:pt x="70" y="466"/>
                  </a:lnTo>
                  <a:lnTo>
                    <a:pt x="65" y="466"/>
                  </a:lnTo>
                  <a:lnTo>
                    <a:pt x="59" y="466"/>
                  </a:lnTo>
                  <a:lnTo>
                    <a:pt x="54" y="466"/>
                  </a:lnTo>
                  <a:lnTo>
                    <a:pt x="43" y="466"/>
                  </a:lnTo>
                  <a:lnTo>
                    <a:pt x="33" y="460"/>
                  </a:lnTo>
                  <a:lnTo>
                    <a:pt x="27" y="460"/>
                  </a:lnTo>
                  <a:lnTo>
                    <a:pt x="22" y="460"/>
                  </a:lnTo>
                  <a:lnTo>
                    <a:pt x="22" y="449"/>
                  </a:lnTo>
                  <a:lnTo>
                    <a:pt x="22" y="443"/>
                  </a:lnTo>
                  <a:lnTo>
                    <a:pt x="27" y="443"/>
                  </a:lnTo>
                  <a:lnTo>
                    <a:pt x="22" y="443"/>
                  </a:lnTo>
                  <a:lnTo>
                    <a:pt x="22" y="437"/>
                  </a:lnTo>
                  <a:lnTo>
                    <a:pt x="27" y="437"/>
                  </a:lnTo>
                  <a:lnTo>
                    <a:pt x="22" y="432"/>
                  </a:lnTo>
                  <a:lnTo>
                    <a:pt x="22" y="426"/>
                  </a:lnTo>
                  <a:lnTo>
                    <a:pt x="27" y="426"/>
                  </a:lnTo>
                  <a:lnTo>
                    <a:pt x="22" y="426"/>
                  </a:lnTo>
                  <a:lnTo>
                    <a:pt x="22" y="420"/>
                  </a:lnTo>
                  <a:lnTo>
                    <a:pt x="16" y="420"/>
                  </a:lnTo>
                  <a:lnTo>
                    <a:pt x="16" y="415"/>
                  </a:lnTo>
                  <a:lnTo>
                    <a:pt x="11" y="415"/>
                  </a:lnTo>
                  <a:lnTo>
                    <a:pt x="11" y="409"/>
                  </a:lnTo>
                  <a:lnTo>
                    <a:pt x="6" y="409"/>
                  </a:lnTo>
                  <a:lnTo>
                    <a:pt x="6" y="403"/>
                  </a:lnTo>
                  <a:lnTo>
                    <a:pt x="0" y="398"/>
                  </a:lnTo>
                  <a:lnTo>
                    <a:pt x="0" y="392"/>
                  </a:lnTo>
                  <a:lnTo>
                    <a:pt x="6" y="386"/>
                  </a:lnTo>
                  <a:lnTo>
                    <a:pt x="11" y="386"/>
                  </a:lnTo>
                  <a:lnTo>
                    <a:pt x="16" y="386"/>
                  </a:lnTo>
                  <a:lnTo>
                    <a:pt x="16" y="380"/>
                  </a:lnTo>
                  <a:lnTo>
                    <a:pt x="16" y="375"/>
                  </a:lnTo>
                  <a:lnTo>
                    <a:pt x="16" y="369"/>
                  </a:lnTo>
                  <a:lnTo>
                    <a:pt x="16" y="363"/>
                  </a:lnTo>
                  <a:lnTo>
                    <a:pt x="11" y="363"/>
                  </a:lnTo>
                  <a:lnTo>
                    <a:pt x="11" y="369"/>
                  </a:lnTo>
                  <a:lnTo>
                    <a:pt x="6" y="369"/>
                  </a:lnTo>
                  <a:lnTo>
                    <a:pt x="0" y="369"/>
                  </a:lnTo>
                  <a:close/>
                </a:path>
              </a:pathLst>
            </a:custGeom>
            <a:solidFill>
              <a:srgbClr val="6699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441568" name="Freeform 20">
              <a:extLst>
                <a:ext uri="{FF2B5EF4-FFF2-40B4-BE49-F238E27FC236}">
                  <a16:creationId xmlns:a16="http://schemas.microsoft.com/office/drawing/2014/main" id="{00000000-0008-0000-0200-0000A0833400}"/>
                </a:ext>
              </a:extLst>
            </xdr:cNvPr>
            <xdr:cNvSpPr>
              <a:spLocks/>
            </xdr:cNvSpPr>
          </xdr:nvSpPr>
          <xdr:spPr bwMode="auto">
            <a:xfrm>
              <a:off x="2179" y="1140"/>
              <a:ext cx="27" cy="28"/>
            </a:xfrm>
            <a:custGeom>
              <a:avLst/>
              <a:gdLst>
                <a:gd name="T0" fmla="*/ 0 w 5"/>
                <a:gd name="T1" fmla="*/ 2147483646 h 5"/>
                <a:gd name="T2" fmla="*/ 0 w 5"/>
                <a:gd name="T3" fmla="*/ 2147483646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0 h 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5"/>
                <a:gd name="T16" fmla="*/ 0 h 5"/>
                <a:gd name="T17" fmla="*/ 5 w 5"/>
                <a:gd name="T18" fmla="*/ 5 h 5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5" h="5">
                  <a:moveTo>
                    <a:pt x="0" y="5"/>
                  </a:moveTo>
                  <a:lnTo>
                    <a:pt x="0" y="3"/>
                  </a:lnTo>
                  <a:lnTo>
                    <a:pt x="1" y="2"/>
                  </a:lnTo>
                  <a:lnTo>
                    <a:pt x="3" y="1"/>
                  </a:lnTo>
                  <a:lnTo>
                    <a:pt x="5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69" name="Freeform 21">
              <a:extLst>
                <a:ext uri="{FF2B5EF4-FFF2-40B4-BE49-F238E27FC236}">
                  <a16:creationId xmlns:a16="http://schemas.microsoft.com/office/drawing/2014/main" id="{00000000-0008-0000-0200-0000A1833400}"/>
                </a:ext>
              </a:extLst>
            </xdr:cNvPr>
            <xdr:cNvSpPr>
              <a:spLocks/>
            </xdr:cNvSpPr>
          </xdr:nvSpPr>
          <xdr:spPr bwMode="auto">
            <a:xfrm>
              <a:off x="2217" y="1110"/>
              <a:ext cx="30" cy="24"/>
            </a:xfrm>
            <a:custGeom>
              <a:avLst/>
              <a:gdLst>
                <a:gd name="T0" fmla="*/ 0 w 6"/>
                <a:gd name="T1" fmla="*/ 2147483646 h 4"/>
                <a:gd name="T2" fmla="*/ 2147483646 w 6"/>
                <a:gd name="T3" fmla="*/ 2147483646 h 4"/>
                <a:gd name="T4" fmla="*/ 2147483646 w 6"/>
                <a:gd name="T5" fmla="*/ 2147483646 h 4"/>
                <a:gd name="T6" fmla="*/ 2147483646 w 6"/>
                <a:gd name="T7" fmla="*/ 0 h 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6"/>
                <a:gd name="T13" fmla="*/ 0 h 4"/>
                <a:gd name="T14" fmla="*/ 6 w 6"/>
                <a:gd name="T15" fmla="*/ 4 h 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6" h="4">
                  <a:moveTo>
                    <a:pt x="0" y="4"/>
                  </a:moveTo>
                  <a:lnTo>
                    <a:pt x="3" y="2"/>
                  </a:lnTo>
                  <a:lnTo>
                    <a:pt x="5" y="1"/>
                  </a:lnTo>
                  <a:lnTo>
                    <a:pt x="6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70" name="Freeform 22">
              <a:extLst>
                <a:ext uri="{FF2B5EF4-FFF2-40B4-BE49-F238E27FC236}">
                  <a16:creationId xmlns:a16="http://schemas.microsoft.com/office/drawing/2014/main" id="{00000000-0008-0000-0200-0000A2833400}"/>
                </a:ext>
              </a:extLst>
            </xdr:cNvPr>
            <xdr:cNvSpPr>
              <a:spLocks/>
            </xdr:cNvSpPr>
          </xdr:nvSpPr>
          <xdr:spPr bwMode="auto">
            <a:xfrm>
              <a:off x="2260" y="1072"/>
              <a:ext cx="27" cy="28"/>
            </a:xfrm>
            <a:custGeom>
              <a:avLst/>
              <a:gdLst>
                <a:gd name="T0" fmla="*/ 0 w 5"/>
                <a:gd name="T1" fmla="*/ 2147483646 h 5"/>
                <a:gd name="T2" fmla="*/ 0 w 5"/>
                <a:gd name="T3" fmla="*/ 2147483646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0 h 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5"/>
                <a:gd name="T16" fmla="*/ 0 h 5"/>
                <a:gd name="T17" fmla="*/ 5 w 5"/>
                <a:gd name="T18" fmla="*/ 5 h 5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5" h="5">
                  <a:moveTo>
                    <a:pt x="0" y="5"/>
                  </a:moveTo>
                  <a:lnTo>
                    <a:pt x="0" y="4"/>
                  </a:lnTo>
                  <a:lnTo>
                    <a:pt x="1" y="2"/>
                  </a:lnTo>
                  <a:lnTo>
                    <a:pt x="4" y="1"/>
                  </a:lnTo>
                  <a:lnTo>
                    <a:pt x="5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71" name="Freeform 23">
              <a:extLst>
                <a:ext uri="{FF2B5EF4-FFF2-40B4-BE49-F238E27FC236}">
                  <a16:creationId xmlns:a16="http://schemas.microsoft.com/office/drawing/2014/main" id="{00000000-0008-0000-0200-0000A3833400}"/>
                </a:ext>
              </a:extLst>
            </xdr:cNvPr>
            <xdr:cNvSpPr>
              <a:spLocks/>
            </xdr:cNvSpPr>
          </xdr:nvSpPr>
          <xdr:spPr bwMode="auto">
            <a:xfrm>
              <a:off x="2292" y="1027"/>
              <a:ext cx="20" cy="33"/>
            </a:xfrm>
            <a:custGeom>
              <a:avLst/>
              <a:gdLst>
                <a:gd name="T0" fmla="*/ 0 w 4"/>
                <a:gd name="T1" fmla="*/ 2147483646 h 6"/>
                <a:gd name="T2" fmla="*/ 0 w 4"/>
                <a:gd name="T3" fmla="*/ 2147483646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0 h 6"/>
                <a:gd name="T10" fmla="*/ 2147483646 w 4"/>
                <a:gd name="T11" fmla="*/ 0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6"/>
                <a:gd name="T20" fmla="*/ 4 w 4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6">
                  <a:moveTo>
                    <a:pt x="0" y="6"/>
                  </a:moveTo>
                  <a:lnTo>
                    <a:pt x="0" y="6"/>
                  </a:lnTo>
                  <a:lnTo>
                    <a:pt x="3" y="3"/>
                  </a:lnTo>
                  <a:lnTo>
                    <a:pt x="4" y="2"/>
                  </a:lnTo>
                  <a:lnTo>
                    <a:pt x="4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72" name="Freeform 24">
              <a:extLst>
                <a:ext uri="{FF2B5EF4-FFF2-40B4-BE49-F238E27FC236}">
                  <a16:creationId xmlns:a16="http://schemas.microsoft.com/office/drawing/2014/main" id="{00000000-0008-0000-0200-0000A4833400}"/>
                </a:ext>
              </a:extLst>
            </xdr:cNvPr>
            <xdr:cNvSpPr>
              <a:spLocks/>
            </xdr:cNvSpPr>
          </xdr:nvSpPr>
          <xdr:spPr bwMode="auto">
            <a:xfrm>
              <a:off x="2312" y="997"/>
              <a:ext cx="21" cy="18"/>
            </a:xfrm>
            <a:custGeom>
              <a:avLst/>
              <a:gdLst>
                <a:gd name="T0" fmla="*/ 0 w 4"/>
                <a:gd name="T1" fmla="*/ 2147483646 h 3"/>
                <a:gd name="T2" fmla="*/ 0 w 4"/>
                <a:gd name="T3" fmla="*/ 2147483646 h 3"/>
                <a:gd name="T4" fmla="*/ 2147483646 w 4"/>
                <a:gd name="T5" fmla="*/ 2147483646 h 3"/>
                <a:gd name="T6" fmla="*/ 2147483646 w 4"/>
                <a:gd name="T7" fmla="*/ 2147483646 h 3"/>
                <a:gd name="T8" fmla="*/ 2147483646 w 4"/>
                <a:gd name="T9" fmla="*/ 2147483646 h 3"/>
                <a:gd name="T10" fmla="*/ 2147483646 w 4"/>
                <a:gd name="T11" fmla="*/ 0 h 3"/>
                <a:gd name="T12" fmla="*/ 2147483646 w 4"/>
                <a:gd name="T13" fmla="*/ 0 h 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3"/>
                <a:gd name="T23" fmla="*/ 4 w 4"/>
                <a:gd name="T24" fmla="*/ 3 h 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3">
                  <a:moveTo>
                    <a:pt x="0" y="3"/>
                  </a:moveTo>
                  <a:lnTo>
                    <a:pt x="0" y="3"/>
                  </a:lnTo>
                  <a:lnTo>
                    <a:pt x="2" y="2"/>
                  </a:lnTo>
                  <a:lnTo>
                    <a:pt x="3" y="3"/>
                  </a:lnTo>
                  <a:lnTo>
                    <a:pt x="4" y="2"/>
                  </a:lnTo>
                  <a:lnTo>
                    <a:pt x="4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73" name="Freeform 25">
              <a:extLst>
                <a:ext uri="{FF2B5EF4-FFF2-40B4-BE49-F238E27FC236}">
                  <a16:creationId xmlns:a16="http://schemas.microsoft.com/office/drawing/2014/main" id="{00000000-0008-0000-0200-0000A5833400}"/>
                </a:ext>
              </a:extLst>
            </xdr:cNvPr>
            <xdr:cNvSpPr>
              <a:spLocks/>
            </xdr:cNvSpPr>
          </xdr:nvSpPr>
          <xdr:spPr bwMode="auto">
            <a:xfrm>
              <a:off x="2346" y="986"/>
              <a:ext cx="26" cy="11"/>
            </a:xfrm>
            <a:custGeom>
              <a:avLst/>
              <a:gdLst>
                <a:gd name="T0" fmla="*/ 0 w 5"/>
                <a:gd name="T1" fmla="*/ 2147483646 h 2"/>
                <a:gd name="T2" fmla="*/ 0 w 5"/>
                <a:gd name="T3" fmla="*/ 0 h 2"/>
                <a:gd name="T4" fmla="*/ 2147483646 w 5"/>
                <a:gd name="T5" fmla="*/ 2147483646 h 2"/>
                <a:gd name="T6" fmla="*/ 2147483646 w 5"/>
                <a:gd name="T7" fmla="*/ 2147483646 h 2"/>
                <a:gd name="T8" fmla="*/ 2147483646 w 5"/>
                <a:gd name="T9" fmla="*/ 2147483646 h 2"/>
                <a:gd name="T10" fmla="*/ 2147483646 w 5"/>
                <a:gd name="T11" fmla="*/ 2147483646 h 2"/>
                <a:gd name="T12" fmla="*/ 2147483646 w 5"/>
                <a:gd name="T13" fmla="*/ 2147483646 h 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2"/>
                <a:gd name="T23" fmla="*/ 5 w 5"/>
                <a:gd name="T24" fmla="*/ 2 h 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2">
                  <a:moveTo>
                    <a:pt x="0" y="2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2" y="2"/>
                  </a:lnTo>
                  <a:lnTo>
                    <a:pt x="3" y="1"/>
                  </a:lnTo>
                  <a:lnTo>
                    <a:pt x="4" y="2"/>
                  </a:lnTo>
                  <a:lnTo>
                    <a:pt x="5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74" name="Freeform 26">
              <a:extLst>
                <a:ext uri="{FF2B5EF4-FFF2-40B4-BE49-F238E27FC236}">
                  <a16:creationId xmlns:a16="http://schemas.microsoft.com/office/drawing/2014/main" id="{00000000-0008-0000-0200-0000A6833400}"/>
                </a:ext>
              </a:extLst>
            </xdr:cNvPr>
            <xdr:cNvSpPr>
              <a:spLocks/>
            </xdr:cNvSpPr>
          </xdr:nvSpPr>
          <xdr:spPr bwMode="auto">
            <a:xfrm>
              <a:off x="2362" y="952"/>
              <a:ext cx="20" cy="42"/>
            </a:xfrm>
            <a:custGeom>
              <a:avLst/>
              <a:gdLst>
                <a:gd name="T0" fmla="*/ 2147483646 w 4"/>
                <a:gd name="T1" fmla="*/ 2147483646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2147483646 w 4"/>
                <a:gd name="T9" fmla="*/ 2147483646 h 7"/>
                <a:gd name="T10" fmla="*/ 2147483646 w 4"/>
                <a:gd name="T11" fmla="*/ 2147483646 h 7"/>
                <a:gd name="T12" fmla="*/ 0 w 4"/>
                <a:gd name="T13" fmla="*/ 0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7"/>
                <a:gd name="T23" fmla="*/ 4 w 4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7">
                  <a:moveTo>
                    <a:pt x="3" y="7"/>
                  </a:moveTo>
                  <a:lnTo>
                    <a:pt x="4" y="6"/>
                  </a:lnTo>
                  <a:lnTo>
                    <a:pt x="3" y="5"/>
                  </a:lnTo>
                  <a:lnTo>
                    <a:pt x="3" y="3"/>
                  </a:lnTo>
                  <a:lnTo>
                    <a:pt x="2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75" name="Freeform 27">
              <a:extLst>
                <a:ext uri="{FF2B5EF4-FFF2-40B4-BE49-F238E27FC236}">
                  <a16:creationId xmlns:a16="http://schemas.microsoft.com/office/drawing/2014/main" id="{00000000-0008-0000-0200-0000A7833400}"/>
                </a:ext>
              </a:extLst>
            </xdr:cNvPr>
            <xdr:cNvSpPr>
              <a:spLocks/>
            </xdr:cNvSpPr>
          </xdr:nvSpPr>
          <xdr:spPr bwMode="auto">
            <a:xfrm>
              <a:off x="2335" y="907"/>
              <a:ext cx="21" cy="39"/>
            </a:xfrm>
            <a:custGeom>
              <a:avLst/>
              <a:gdLst>
                <a:gd name="T0" fmla="*/ 2147483646 w 4"/>
                <a:gd name="T1" fmla="*/ 2147483646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2147483646 w 4"/>
                <a:gd name="T9" fmla="*/ 2147483646 h 7"/>
                <a:gd name="T10" fmla="*/ 2147483646 w 4"/>
                <a:gd name="T11" fmla="*/ 2147483646 h 7"/>
                <a:gd name="T12" fmla="*/ 0 w 4"/>
                <a:gd name="T13" fmla="*/ 0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7"/>
                <a:gd name="T23" fmla="*/ 4 w 4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7">
                  <a:moveTo>
                    <a:pt x="4" y="7"/>
                  </a:moveTo>
                  <a:lnTo>
                    <a:pt x="4" y="7"/>
                  </a:lnTo>
                  <a:lnTo>
                    <a:pt x="3" y="6"/>
                  </a:lnTo>
                  <a:lnTo>
                    <a:pt x="2" y="5"/>
                  </a:lnTo>
                  <a:lnTo>
                    <a:pt x="2" y="3"/>
                  </a:lnTo>
                  <a:lnTo>
                    <a:pt x="1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76" name="Freeform 28">
              <a:extLst>
                <a:ext uri="{FF2B5EF4-FFF2-40B4-BE49-F238E27FC236}">
                  <a16:creationId xmlns:a16="http://schemas.microsoft.com/office/drawing/2014/main" id="{00000000-0008-0000-0200-0000A8833400}"/>
                </a:ext>
              </a:extLst>
            </xdr:cNvPr>
            <xdr:cNvSpPr>
              <a:spLocks/>
            </xdr:cNvSpPr>
          </xdr:nvSpPr>
          <xdr:spPr bwMode="auto">
            <a:xfrm>
              <a:off x="2330" y="856"/>
              <a:ext cx="5" cy="43"/>
            </a:xfrm>
            <a:custGeom>
              <a:avLst/>
              <a:gdLst>
                <a:gd name="T0" fmla="*/ 0 w 1"/>
                <a:gd name="T1" fmla="*/ 2147483646 h 8"/>
                <a:gd name="T2" fmla="*/ 0 w 1"/>
                <a:gd name="T3" fmla="*/ 2147483646 h 8"/>
                <a:gd name="T4" fmla="*/ 0 w 1"/>
                <a:gd name="T5" fmla="*/ 2147483646 h 8"/>
                <a:gd name="T6" fmla="*/ 0 w 1"/>
                <a:gd name="T7" fmla="*/ 2147483646 h 8"/>
                <a:gd name="T8" fmla="*/ 0 w 1"/>
                <a:gd name="T9" fmla="*/ 2147483646 h 8"/>
                <a:gd name="T10" fmla="*/ 2147483646 w 1"/>
                <a:gd name="T11" fmla="*/ 0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8"/>
                <a:gd name="T20" fmla="*/ 1 w 1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8">
                  <a:moveTo>
                    <a:pt x="0" y="8"/>
                  </a:moveTo>
                  <a:lnTo>
                    <a:pt x="0" y="7"/>
                  </a:lnTo>
                  <a:lnTo>
                    <a:pt x="0" y="5"/>
                  </a:lnTo>
                  <a:lnTo>
                    <a:pt x="0" y="3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77" name="Freeform 29">
              <a:extLst>
                <a:ext uri="{FF2B5EF4-FFF2-40B4-BE49-F238E27FC236}">
                  <a16:creationId xmlns:a16="http://schemas.microsoft.com/office/drawing/2014/main" id="{00000000-0008-0000-0200-0000A9833400}"/>
                </a:ext>
              </a:extLst>
            </xdr:cNvPr>
            <xdr:cNvSpPr>
              <a:spLocks/>
            </xdr:cNvSpPr>
          </xdr:nvSpPr>
          <xdr:spPr bwMode="auto">
            <a:xfrm>
              <a:off x="2346" y="844"/>
              <a:ext cx="36" cy="13"/>
            </a:xfrm>
            <a:custGeom>
              <a:avLst/>
              <a:gdLst>
                <a:gd name="T0" fmla="*/ 0 w 7"/>
                <a:gd name="T1" fmla="*/ 2147483646 h 2"/>
                <a:gd name="T2" fmla="*/ 2147483646 w 7"/>
                <a:gd name="T3" fmla="*/ 2147483646 h 2"/>
                <a:gd name="T4" fmla="*/ 2147483646 w 7"/>
                <a:gd name="T5" fmla="*/ 0 h 2"/>
                <a:gd name="T6" fmla="*/ 2147483646 w 7"/>
                <a:gd name="T7" fmla="*/ 0 h 2"/>
                <a:gd name="T8" fmla="*/ 2147483646 w 7"/>
                <a:gd name="T9" fmla="*/ 2147483646 h 2"/>
                <a:gd name="T10" fmla="*/ 2147483646 w 7"/>
                <a:gd name="T11" fmla="*/ 2147483646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2"/>
                <a:gd name="T20" fmla="*/ 7 w 7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2">
                  <a:moveTo>
                    <a:pt x="0" y="2"/>
                  </a:move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lnTo>
                    <a:pt x="6" y="1"/>
                  </a:lnTo>
                  <a:lnTo>
                    <a:pt x="7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78" name="Freeform 30">
              <a:extLst>
                <a:ext uri="{FF2B5EF4-FFF2-40B4-BE49-F238E27FC236}">
                  <a16:creationId xmlns:a16="http://schemas.microsoft.com/office/drawing/2014/main" id="{00000000-0008-0000-0200-0000AA833400}"/>
                </a:ext>
              </a:extLst>
            </xdr:cNvPr>
            <xdr:cNvSpPr>
              <a:spLocks/>
            </xdr:cNvSpPr>
          </xdr:nvSpPr>
          <xdr:spPr bwMode="auto">
            <a:xfrm>
              <a:off x="2394" y="850"/>
              <a:ext cx="27" cy="11"/>
            </a:xfrm>
            <a:custGeom>
              <a:avLst/>
              <a:gdLst>
                <a:gd name="T0" fmla="*/ 0 w 5"/>
                <a:gd name="T1" fmla="*/ 2147483646 h 2"/>
                <a:gd name="T2" fmla="*/ 0 w 5"/>
                <a:gd name="T3" fmla="*/ 2147483646 h 2"/>
                <a:gd name="T4" fmla="*/ 2147483646 w 5"/>
                <a:gd name="T5" fmla="*/ 0 h 2"/>
                <a:gd name="T6" fmla="*/ 2147483646 w 5"/>
                <a:gd name="T7" fmla="*/ 0 h 2"/>
                <a:gd name="T8" fmla="*/ 2147483646 w 5"/>
                <a:gd name="T9" fmla="*/ 0 h 2"/>
                <a:gd name="T10" fmla="*/ 2147483646 w 5"/>
                <a:gd name="T11" fmla="*/ 2147483646 h 2"/>
                <a:gd name="T12" fmla="*/ 2147483646 w 5"/>
                <a:gd name="T13" fmla="*/ 2147483646 h 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2"/>
                <a:gd name="T23" fmla="*/ 5 w 5"/>
                <a:gd name="T24" fmla="*/ 2 h 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2">
                  <a:moveTo>
                    <a:pt x="0" y="1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3" y="0"/>
                  </a:lnTo>
                  <a:lnTo>
                    <a:pt x="5" y="0"/>
                  </a:lnTo>
                  <a:lnTo>
                    <a:pt x="5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79" name="Freeform 31">
              <a:extLst>
                <a:ext uri="{FF2B5EF4-FFF2-40B4-BE49-F238E27FC236}">
                  <a16:creationId xmlns:a16="http://schemas.microsoft.com/office/drawing/2014/main" id="{00000000-0008-0000-0200-0000AB833400}"/>
                </a:ext>
              </a:extLst>
            </xdr:cNvPr>
            <xdr:cNvSpPr>
              <a:spLocks/>
            </xdr:cNvSpPr>
          </xdr:nvSpPr>
          <xdr:spPr bwMode="auto">
            <a:xfrm>
              <a:off x="2431" y="844"/>
              <a:ext cx="32" cy="13"/>
            </a:xfrm>
            <a:custGeom>
              <a:avLst/>
              <a:gdLst>
                <a:gd name="T0" fmla="*/ 0 w 6"/>
                <a:gd name="T1" fmla="*/ 2147483646 h 2"/>
                <a:gd name="T2" fmla="*/ 2147483646 w 6"/>
                <a:gd name="T3" fmla="*/ 2147483646 h 2"/>
                <a:gd name="T4" fmla="*/ 2147483646 w 6"/>
                <a:gd name="T5" fmla="*/ 0 h 2"/>
                <a:gd name="T6" fmla="*/ 2147483646 w 6"/>
                <a:gd name="T7" fmla="*/ 2147483646 h 2"/>
                <a:gd name="T8" fmla="*/ 2147483646 w 6"/>
                <a:gd name="T9" fmla="*/ 2147483646 h 2"/>
                <a:gd name="T10" fmla="*/ 2147483646 w 6"/>
                <a:gd name="T11" fmla="*/ 2147483646 h 2"/>
                <a:gd name="T12" fmla="*/ 2147483646 w 6"/>
                <a:gd name="T13" fmla="*/ 0 h 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2"/>
                <a:gd name="T23" fmla="*/ 6 w 6"/>
                <a:gd name="T24" fmla="*/ 2 h 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2">
                  <a:moveTo>
                    <a:pt x="0" y="2"/>
                  </a:moveTo>
                  <a:lnTo>
                    <a:pt x="1" y="1"/>
                  </a:lnTo>
                  <a:lnTo>
                    <a:pt x="2" y="0"/>
                  </a:lnTo>
                  <a:lnTo>
                    <a:pt x="3" y="1"/>
                  </a:lnTo>
                  <a:lnTo>
                    <a:pt x="4" y="2"/>
                  </a:lnTo>
                  <a:lnTo>
                    <a:pt x="5" y="1"/>
                  </a:lnTo>
                  <a:lnTo>
                    <a:pt x="6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80" name="Freeform 32">
              <a:extLst>
                <a:ext uri="{FF2B5EF4-FFF2-40B4-BE49-F238E27FC236}">
                  <a16:creationId xmlns:a16="http://schemas.microsoft.com/office/drawing/2014/main" id="{00000000-0008-0000-0200-0000AC833400}"/>
                </a:ext>
              </a:extLst>
            </xdr:cNvPr>
            <xdr:cNvSpPr>
              <a:spLocks/>
            </xdr:cNvSpPr>
          </xdr:nvSpPr>
          <xdr:spPr bwMode="auto">
            <a:xfrm>
              <a:off x="2469" y="822"/>
              <a:ext cx="21" cy="22"/>
            </a:xfrm>
            <a:custGeom>
              <a:avLst/>
              <a:gdLst>
                <a:gd name="T0" fmla="*/ 0 w 4"/>
                <a:gd name="T1" fmla="*/ 2147483646 h 4"/>
                <a:gd name="T2" fmla="*/ 2147483646 w 4"/>
                <a:gd name="T3" fmla="*/ 2147483646 h 4"/>
                <a:gd name="T4" fmla="*/ 2147483646 w 4"/>
                <a:gd name="T5" fmla="*/ 2147483646 h 4"/>
                <a:gd name="T6" fmla="*/ 2147483646 w 4"/>
                <a:gd name="T7" fmla="*/ 2147483646 h 4"/>
                <a:gd name="T8" fmla="*/ 2147483646 w 4"/>
                <a:gd name="T9" fmla="*/ 2147483646 h 4"/>
                <a:gd name="T10" fmla="*/ 2147483646 w 4"/>
                <a:gd name="T11" fmla="*/ 0 h 4"/>
                <a:gd name="T12" fmla="*/ 2147483646 w 4"/>
                <a:gd name="T13" fmla="*/ 0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4"/>
                <a:gd name="T23" fmla="*/ 4 w 4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4">
                  <a:moveTo>
                    <a:pt x="0" y="3"/>
                  </a:moveTo>
                  <a:lnTo>
                    <a:pt x="1" y="4"/>
                  </a:lnTo>
                  <a:lnTo>
                    <a:pt x="2" y="3"/>
                  </a:lnTo>
                  <a:lnTo>
                    <a:pt x="4" y="2"/>
                  </a:lnTo>
                  <a:lnTo>
                    <a:pt x="3" y="1"/>
                  </a:lnTo>
                  <a:lnTo>
                    <a:pt x="4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81" name="Freeform 33">
              <a:extLst>
                <a:ext uri="{FF2B5EF4-FFF2-40B4-BE49-F238E27FC236}">
                  <a16:creationId xmlns:a16="http://schemas.microsoft.com/office/drawing/2014/main" id="{00000000-0008-0000-0200-0000AD833400}"/>
                </a:ext>
              </a:extLst>
            </xdr:cNvPr>
            <xdr:cNvSpPr>
              <a:spLocks/>
            </xdr:cNvSpPr>
          </xdr:nvSpPr>
          <xdr:spPr bwMode="auto">
            <a:xfrm>
              <a:off x="2501" y="799"/>
              <a:ext cx="32" cy="10"/>
            </a:xfrm>
            <a:custGeom>
              <a:avLst/>
              <a:gdLst>
                <a:gd name="T0" fmla="*/ 0 w 6"/>
                <a:gd name="T1" fmla="*/ 2147483646 h 2"/>
                <a:gd name="T2" fmla="*/ 0 w 6"/>
                <a:gd name="T3" fmla="*/ 2147483646 h 2"/>
                <a:gd name="T4" fmla="*/ 2147483646 w 6"/>
                <a:gd name="T5" fmla="*/ 2147483646 h 2"/>
                <a:gd name="T6" fmla="*/ 2147483646 w 6"/>
                <a:gd name="T7" fmla="*/ 0 h 2"/>
                <a:gd name="T8" fmla="*/ 2147483646 w 6"/>
                <a:gd name="T9" fmla="*/ 0 h 2"/>
                <a:gd name="T10" fmla="*/ 2147483646 w 6"/>
                <a:gd name="T11" fmla="*/ 2147483646 h 2"/>
                <a:gd name="T12" fmla="*/ 2147483646 w 6"/>
                <a:gd name="T13" fmla="*/ 2147483646 h 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2"/>
                <a:gd name="T23" fmla="*/ 6 w 6"/>
                <a:gd name="T24" fmla="*/ 2 h 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2">
                  <a:moveTo>
                    <a:pt x="0" y="2"/>
                  </a:moveTo>
                  <a:lnTo>
                    <a:pt x="0" y="2"/>
                  </a:lnTo>
                  <a:lnTo>
                    <a:pt x="1" y="1"/>
                  </a:lnTo>
                  <a:lnTo>
                    <a:pt x="2" y="0"/>
                  </a:lnTo>
                  <a:lnTo>
                    <a:pt x="4" y="0"/>
                  </a:lnTo>
                  <a:lnTo>
                    <a:pt x="5" y="1"/>
                  </a:lnTo>
                  <a:lnTo>
                    <a:pt x="6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82" name="Freeform 34">
              <a:extLst>
                <a:ext uri="{FF2B5EF4-FFF2-40B4-BE49-F238E27FC236}">
                  <a16:creationId xmlns:a16="http://schemas.microsoft.com/office/drawing/2014/main" id="{00000000-0008-0000-0200-0000AE833400}"/>
                </a:ext>
              </a:extLst>
            </xdr:cNvPr>
            <xdr:cNvSpPr>
              <a:spLocks/>
            </xdr:cNvSpPr>
          </xdr:nvSpPr>
          <xdr:spPr bwMode="auto">
            <a:xfrm>
              <a:off x="2539" y="822"/>
              <a:ext cx="32" cy="22"/>
            </a:xfrm>
            <a:custGeom>
              <a:avLst/>
              <a:gdLst>
                <a:gd name="T0" fmla="*/ 0 w 6"/>
                <a:gd name="T1" fmla="*/ 0 h 4"/>
                <a:gd name="T2" fmla="*/ 0 w 6"/>
                <a:gd name="T3" fmla="*/ 0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2147483646 w 6"/>
                <a:gd name="T11" fmla="*/ 2147483646 h 4"/>
                <a:gd name="T12" fmla="*/ 2147483646 w 6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4"/>
                <a:gd name="T23" fmla="*/ 6 w 6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4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4" y="2"/>
                  </a:lnTo>
                  <a:lnTo>
                    <a:pt x="5" y="3"/>
                  </a:lnTo>
                  <a:lnTo>
                    <a:pt x="6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83" name="Freeform 35">
              <a:extLst>
                <a:ext uri="{FF2B5EF4-FFF2-40B4-BE49-F238E27FC236}">
                  <a16:creationId xmlns:a16="http://schemas.microsoft.com/office/drawing/2014/main" id="{00000000-0008-0000-0200-0000AF833400}"/>
                </a:ext>
              </a:extLst>
            </xdr:cNvPr>
            <xdr:cNvSpPr>
              <a:spLocks/>
            </xdr:cNvSpPr>
          </xdr:nvSpPr>
          <xdr:spPr bwMode="auto">
            <a:xfrm>
              <a:off x="2560" y="850"/>
              <a:ext cx="16" cy="39"/>
            </a:xfrm>
            <a:custGeom>
              <a:avLst/>
              <a:gdLst>
                <a:gd name="T0" fmla="*/ 2147483646 w 3"/>
                <a:gd name="T1" fmla="*/ 0 h 7"/>
                <a:gd name="T2" fmla="*/ 2147483646 w 3"/>
                <a:gd name="T3" fmla="*/ 2147483646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0 w 3"/>
                <a:gd name="T9" fmla="*/ 2147483646 h 7"/>
                <a:gd name="T10" fmla="*/ 0 w 3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7"/>
                <a:gd name="T20" fmla="*/ 3 w 3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7">
                  <a:moveTo>
                    <a:pt x="3" y="0"/>
                  </a:moveTo>
                  <a:lnTo>
                    <a:pt x="3" y="3"/>
                  </a:lnTo>
                  <a:lnTo>
                    <a:pt x="2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84" name="Freeform 36">
              <a:extLst>
                <a:ext uri="{FF2B5EF4-FFF2-40B4-BE49-F238E27FC236}">
                  <a16:creationId xmlns:a16="http://schemas.microsoft.com/office/drawing/2014/main" id="{00000000-0008-0000-0200-0000B0833400}"/>
                </a:ext>
              </a:extLst>
            </xdr:cNvPr>
            <xdr:cNvSpPr>
              <a:spLocks/>
            </xdr:cNvSpPr>
          </xdr:nvSpPr>
          <xdr:spPr bwMode="auto">
            <a:xfrm>
              <a:off x="2529" y="895"/>
              <a:ext cx="26" cy="23"/>
            </a:xfrm>
            <a:custGeom>
              <a:avLst/>
              <a:gdLst>
                <a:gd name="T0" fmla="*/ 2147483646 w 5"/>
                <a:gd name="T1" fmla="*/ 0 h 4"/>
                <a:gd name="T2" fmla="*/ 2147483646 w 5"/>
                <a:gd name="T3" fmla="*/ 0 h 4"/>
                <a:gd name="T4" fmla="*/ 2147483646 w 5"/>
                <a:gd name="T5" fmla="*/ 0 h 4"/>
                <a:gd name="T6" fmla="*/ 2147483646 w 5"/>
                <a:gd name="T7" fmla="*/ 2147483646 h 4"/>
                <a:gd name="T8" fmla="*/ 0 w 5"/>
                <a:gd name="T9" fmla="*/ 2147483646 h 4"/>
                <a:gd name="T10" fmla="*/ 2147483646 w 5"/>
                <a:gd name="T11" fmla="*/ 2147483646 h 4"/>
                <a:gd name="T12" fmla="*/ 0 w 5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4"/>
                <a:gd name="T23" fmla="*/ 5 w 5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4">
                  <a:moveTo>
                    <a:pt x="5" y="0"/>
                  </a:moveTo>
                  <a:lnTo>
                    <a:pt x="4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0" y="2"/>
                  </a:lnTo>
                  <a:lnTo>
                    <a:pt x="1" y="3"/>
                  </a:lnTo>
                  <a:lnTo>
                    <a:pt x="0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85" name="Freeform 37">
              <a:extLst>
                <a:ext uri="{FF2B5EF4-FFF2-40B4-BE49-F238E27FC236}">
                  <a16:creationId xmlns:a16="http://schemas.microsoft.com/office/drawing/2014/main" id="{00000000-0008-0000-0200-0000B1833400}"/>
                </a:ext>
              </a:extLst>
            </xdr:cNvPr>
            <xdr:cNvSpPr>
              <a:spLocks/>
            </xdr:cNvSpPr>
          </xdr:nvSpPr>
          <xdr:spPr bwMode="auto">
            <a:xfrm>
              <a:off x="2517" y="924"/>
              <a:ext cx="6" cy="41"/>
            </a:xfrm>
            <a:custGeom>
              <a:avLst/>
              <a:gdLst>
                <a:gd name="T0" fmla="*/ 2147483646 w 1"/>
                <a:gd name="T1" fmla="*/ 0 h 7"/>
                <a:gd name="T2" fmla="*/ 2147483646 w 1"/>
                <a:gd name="T3" fmla="*/ 2147483646 h 7"/>
                <a:gd name="T4" fmla="*/ 0 w 1"/>
                <a:gd name="T5" fmla="*/ 2147483646 h 7"/>
                <a:gd name="T6" fmla="*/ 2147483646 w 1"/>
                <a:gd name="T7" fmla="*/ 2147483646 h 7"/>
                <a:gd name="T8" fmla="*/ 0 w 1"/>
                <a:gd name="T9" fmla="*/ 2147483646 h 7"/>
                <a:gd name="T10" fmla="*/ 2147483646 w 1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7"/>
                <a:gd name="T20" fmla="*/ 1 w 1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7">
                  <a:moveTo>
                    <a:pt x="1" y="0"/>
                  </a:moveTo>
                  <a:lnTo>
                    <a:pt x="1" y="2"/>
                  </a:lnTo>
                  <a:lnTo>
                    <a:pt x="0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1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86" name="Freeform 38">
              <a:extLst>
                <a:ext uri="{FF2B5EF4-FFF2-40B4-BE49-F238E27FC236}">
                  <a16:creationId xmlns:a16="http://schemas.microsoft.com/office/drawing/2014/main" id="{00000000-0008-0000-0200-0000B2833400}"/>
                </a:ext>
              </a:extLst>
            </xdr:cNvPr>
            <xdr:cNvSpPr>
              <a:spLocks/>
            </xdr:cNvSpPr>
          </xdr:nvSpPr>
          <xdr:spPr bwMode="auto">
            <a:xfrm>
              <a:off x="2501" y="969"/>
              <a:ext cx="16" cy="28"/>
            </a:xfrm>
            <a:custGeom>
              <a:avLst/>
              <a:gdLst>
                <a:gd name="T0" fmla="*/ 2147483646 w 3"/>
                <a:gd name="T1" fmla="*/ 0 h 5"/>
                <a:gd name="T2" fmla="*/ 2147483646 w 3"/>
                <a:gd name="T3" fmla="*/ 0 h 5"/>
                <a:gd name="T4" fmla="*/ 2147483646 w 3"/>
                <a:gd name="T5" fmla="*/ 2147483646 h 5"/>
                <a:gd name="T6" fmla="*/ 0 w 3"/>
                <a:gd name="T7" fmla="*/ 2147483646 h 5"/>
                <a:gd name="T8" fmla="*/ 2147483646 w 3"/>
                <a:gd name="T9" fmla="*/ 2147483646 h 5"/>
                <a:gd name="T10" fmla="*/ 2147483646 w 3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5"/>
                <a:gd name="T20" fmla="*/ 3 w 3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5">
                  <a:moveTo>
                    <a:pt x="3" y="0"/>
                  </a:moveTo>
                  <a:lnTo>
                    <a:pt x="1" y="0"/>
                  </a:lnTo>
                  <a:lnTo>
                    <a:pt x="1" y="2"/>
                  </a:lnTo>
                  <a:lnTo>
                    <a:pt x="0" y="4"/>
                  </a:lnTo>
                  <a:lnTo>
                    <a:pt x="1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87" name="Freeform 39">
              <a:extLst>
                <a:ext uri="{FF2B5EF4-FFF2-40B4-BE49-F238E27FC236}">
                  <a16:creationId xmlns:a16="http://schemas.microsoft.com/office/drawing/2014/main" id="{00000000-0008-0000-0200-0000B3833400}"/>
                </a:ext>
              </a:extLst>
            </xdr:cNvPr>
            <xdr:cNvSpPr>
              <a:spLocks/>
            </xdr:cNvSpPr>
          </xdr:nvSpPr>
          <xdr:spPr bwMode="auto">
            <a:xfrm>
              <a:off x="2490" y="1009"/>
              <a:ext cx="27" cy="28"/>
            </a:xfrm>
            <a:custGeom>
              <a:avLst/>
              <a:gdLst>
                <a:gd name="T0" fmla="*/ 2147483646 w 5"/>
                <a:gd name="T1" fmla="*/ 0 h 5"/>
                <a:gd name="T2" fmla="*/ 2147483646 w 5"/>
                <a:gd name="T3" fmla="*/ 0 h 5"/>
                <a:gd name="T4" fmla="*/ 0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5"/>
                <a:gd name="T16" fmla="*/ 0 h 5"/>
                <a:gd name="T17" fmla="*/ 5 w 5"/>
                <a:gd name="T18" fmla="*/ 5 h 5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5" h="5">
                  <a:moveTo>
                    <a:pt x="1" y="0"/>
                  </a:moveTo>
                  <a:lnTo>
                    <a:pt x="1" y="0"/>
                  </a:lnTo>
                  <a:lnTo>
                    <a:pt x="0" y="1"/>
                  </a:lnTo>
                  <a:lnTo>
                    <a:pt x="5" y="4"/>
                  </a:lnTo>
                  <a:lnTo>
                    <a:pt x="5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88" name="Freeform 40">
              <a:extLst>
                <a:ext uri="{FF2B5EF4-FFF2-40B4-BE49-F238E27FC236}">
                  <a16:creationId xmlns:a16="http://schemas.microsoft.com/office/drawing/2014/main" id="{00000000-0008-0000-0200-0000B4833400}"/>
                </a:ext>
              </a:extLst>
            </xdr:cNvPr>
            <xdr:cNvSpPr>
              <a:spLocks/>
            </xdr:cNvSpPr>
          </xdr:nvSpPr>
          <xdr:spPr bwMode="auto">
            <a:xfrm>
              <a:off x="2512" y="1043"/>
              <a:ext cx="16" cy="29"/>
            </a:xfrm>
            <a:custGeom>
              <a:avLst/>
              <a:gdLst>
                <a:gd name="T0" fmla="*/ 2147483646 w 3"/>
                <a:gd name="T1" fmla="*/ 0 h 5"/>
                <a:gd name="T2" fmla="*/ 2147483646 w 3"/>
                <a:gd name="T3" fmla="*/ 2147483646 h 5"/>
                <a:gd name="T4" fmla="*/ 2147483646 w 3"/>
                <a:gd name="T5" fmla="*/ 2147483646 h 5"/>
                <a:gd name="T6" fmla="*/ 0 w 3"/>
                <a:gd name="T7" fmla="*/ 2147483646 h 5"/>
                <a:gd name="T8" fmla="*/ 0 w 3"/>
                <a:gd name="T9" fmla="*/ 2147483646 h 5"/>
                <a:gd name="T10" fmla="*/ 2147483646 w 3"/>
                <a:gd name="T11" fmla="*/ 2147483646 h 5"/>
                <a:gd name="T12" fmla="*/ 2147483646 w 3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5"/>
                <a:gd name="T23" fmla="*/ 3 w 3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5">
                  <a:moveTo>
                    <a:pt x="2" y="0"/>
                  </a:moveTo>
                  <a:lnTo>
                    <a:pt x="2" y="1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5"/>
                  </a:lnTo>
                  <a:lnTo>
                    <a:pt x="2" y="5"/>
                  </a:lnTo>
                  <a:lnTo>
                    <a:pt x="3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89" name="Freeform 41">
              <a:extLst>
                <a:ext uri="{FF2B5EF4-FFF2-40B4-BE49-F238E27FC236}">
                  <a16:creationId xmlns:a16="http://schemas.microsoft.com/office/drawing/2014/main" id="{00000000-0008-0000-0200-0000B5833400}"/>
                </a:ext>
              </a:extLst>
            </xdr:cNvPr>
            <xdr:cNvSpPr>
              <a:spLocks/>
            </xdr:cNvSpPr>
          </xdr:nvSpPr>
          <xdr:spPr bwMode="auto">
            <a:xfrm>
              <a:off x="2534" y="1072"/>
              <a:ext cx="26" cy="22"/>
            </a:xfrm>
            <a:custGeom>
              <a:avLst/>
              <a:gdLst>
                <a:gd name="T0" fmla="*/ 0 w 5"/>
                <a:gd name="T1" fmla="*/ 0 h 4"/>
                <a:gd name="T2" fmla="*/ 2147483646 w 5"/>
                <a:gd name="T3" fmla="*/ 2147483646 h 4"/>
                <a:gd name="T4" fmla="*/ 2147483646 w 5"/>
                <a:gd name="T5" fmla="*/ 0 h 4"/>
                <a:gd name="T6" fmla="*/ 2147483646 w 5"/>
                <a:gd name="T7" fmla="*/ 0 h 4"/>
                <a:gd name="T8" fmla="*/ 2147483646 w 5"/>
                <a:gd name="T9" fmla="*/ 2147483646 h 4"/>
                <a:gd name="T10" fmla="*/ 2147483646 w 5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4"/>
                <a:gd name="T20" fmla="*/ 5 w 5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4">
                  <a:moveTo>
                    <a:pt x="0" y="0"/>
                  </a:moveTo>
                  <a:lnTo>
                    <a:pt x="1" y="1"/>
                  </a:lnTo>
                  <a:lnTo>
                    <a:pt x="2" y="0"/>
                  </a:lnTo>
                  <a:lnTo>
                    <a:pt x="4" y="0"/>
                  </a:lnTo>
                  <a:lnTo>
                    <a:pt x="4" y="2"/>
                  </a:lnTo>
                  <a:lnTo>
                    <a:pt x="5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90" name="Freeform 42">
              <a:extLst>
                <a:ext uri="{FF2B5EF4-FFF2-40B4-BE49-F238E27FC236}">
                  <a16:creationId xmlns:a16="http://schemas.microsoft.com/office/drawing/2014/main" id="{00000000-0008-0000-0200-0000B6833400}"/>
                </a:ext>
              </a:extLst>
            </xdr:cNvPr>
            <xdr:cNvSpPr>
              <a:spLocks/>
            </xdr:cNvSpPr>
          </xdr:nvSpPr>
          <xdr:spPr bwMode="auto">
            <a:xfrm>
              <a:off x="2560" y="1107"/>
              <a:ext cx="6" cy="38"/>
            </a:xfrm>
            <a:custGeom>
              <a:avLst/>
              <a:gdLst>
                <a:gd name="T0" fmla="*/ 0 w 1"/>
                <a:gd name="T1" fmla="*/ 0 h 7"/>
                <a:gd name="T2" fmla="*/ 0 w 1"/>
                <a:gd name="T3" fmla="*/ 2147483646 h 7"/>
                <a:gd name="T4" fmla="*/ 0 w 1"/>
                <a:gd name="T5" fmla="*/ 2147483646 h 7"/>
                <a:gd name="T6" fmla="*/ 2147483646 w 1"/>
                <a:gd name="T7" fmla="*/ 2147483646 h 7"/>
                <a:gd name="T8" fmla="*/ 2147483646 w 1"/>
                <a:gd name="T9" fmla="*/ 2147483646 h 7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"/>
                <a:gd name="T16" fmla="*/ 0 h 7"/>
                <a:gd name="T17" fmla="*/ 1 w 1"/>
                <a:gd name="T18" fmla="*/ 7 h 7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" h="7">
                  <a:moveTo>
                    <a:pt x="0" y="0"/>
                  </a:moveTo>
                  <a:lnTo>
                    <a:pt x="0" y="1"/>
                  </a:lnTo>
                  <a:lnTo>
                    <a:pt x="0" y="4"/>
                  </a:lnTo>
                  <a:lnTo>
                    <a:pt x="1" y="6"/>
                  </a:lnTo>
                  <a:lnTo>
                    <a:pt x="1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91" name="Freeform 43">
              <a:extLst>
                <a:ext uri="{FF2B5EF4-FFF2-40B4-BE49-F238E27FC236}">
                  <a16:creationId xmlns:a16="http://schemas.microsoft.com/office/drawing/2014/main" id="{00000000-0008-0000-0200-0000B7833400}"/>
                </a:ext>
              </a:extLst>
            </xdr:cNvPr>
            <xdr:cNvSpPr>
              <a:spLocks/>
            </xdr:cNvSpPr>
          </xdr:nvSpPr>
          <xdr:spPr bwMode="auto">
            <a:xfrm>
              <a:off x="2560" y="1157"/>
              <a:ext cx="6" cy="43"/>
            </a:xfrm>
            <a:custGeom>
              <a:avLst/>
              <a:gdLst>
                <a:gd name="T0" fmla="*/ 0 w 1"/>
                <a:gd name="T1" fmla="*/ 0 h 8"/>
                <a:gd name="T2" fmla="*/ 2147483646 w 1"/>
                <a:gd name="T3" fmla="*/ 2147483646 h 8"/>
                <a:gd name="T4" fmla="*/ 0 w 1"/>
                <a:gd name="T5" fmla="*/ 2147483646 h 8"/>
                <a:gd name="T6" fmla="*/ 0 w 1"/>
                <a:gd name="T7" fmla="*/ 2147483646 h 8"/>
                <a:gd name="T8" fmla="*/ 0 w 1"/>
                <a:gd name="T9" fmla="*/ 2147483646 h 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"/>
                <a:gd name="T16" fmla="*/ 0 h 8"/>
                <a:gd name="T17" fmla="*/ 1 w 1"/>
                <a:gd name="T18" fmla="*/ 8 h 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" h="8">
                  <a:moveTo>
                    <a:pt x="0" y="0"/>
                  </a:moveTo>
                  <a:lnTo>
                    <a:pt x="1" y="2"/>
                  </a:lnTo>
                  <a:lnTo>
                    <a:pt x="0" y="4"/>
                  </a:lnTo>
                  <a:lnTo>
                    <a:pt x="0" y="7"/>
                  </a:lnTo>
                  <a:lnTo>
                    <a:pt x="0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92" name="Freeform 44">
              <a:extLst>
                <a:ext uri="{FF2B5EF4-FFF2-40B4-BE49-F238E27FC236}">
                  <a16:creationId xmlns:a16="http://schemas.microsoft.com/office/drawing/2014/main" id="{00000000-0008-0000-0200-0000B8833400}"/>
                </a:ext>
              </a:extLst>
            </xdr:cNvPr>
            <xdr:cNvSpPr>
              <a:spLocks/>
            </xdr:cNvSpPr>
          </xdr:nvSpPr>
          <xdr:spPr bwMode="auto">
            <a:xfrm>
              <a:off x="2560" y="1214"/>
              <a:ext cx="27" cy="22"/>
            </a:xfrm>
            <a:custGeom>
              <a:avLst/>
              <a:gdLst>
                <a:gd name="T0" fmla="*/ 0 w 5"/>
                <a:gd name="T1" fmla="*/ 0 h 4"/>
                <a:gd name="T2" fmla="*/ 0 w 5"/>
                <a:gd name="T3" fmla="*/ 2147483646 h 4"/>
                <a:gd name="T4" fmla="*/ 2147483646 w 5"/>
                <a:gd name="T5" fmla="*/ 2147483646 h 4"/>
                <a:gd name="T6" fmla="*/ 2147483646 w 5"/>
                <a:gd name="T7" fmla="*/ 2147483646 h 4"/>
                <a:gd name="T8" fmla="*/ 2147483646 w 5"/>
                <a:gd name="T9" fmla="*/ 2147483646 h 4"/>
                <a:gd name="T10" fmla="*/ 2147483646 w 5"/>
                <a:gd name="T11" fmla="*/ 2147483646 h 4"/>
                <a:gd name="T12" fmla="*/ 2147483646 w 5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4"/>
                <a:gd name="T23" fmla="*/ 5 w 5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4">
                  <a:moveTo>
                    <a:pt x="0" y="0"/>
                  </a:moveTo>
                  <a:lnTo>
                    <a:pt x="0" y="1"/>
                  </a:lnTo>
                  <a:lnTo>
                    <a:pt x="2" y="1"/>
                  </a:lnTo>
                  <a:lnTo>
                    <a:pt x="3" y="2"/>
                  </a:lnTo>
                  <a:lnTo>
                    <a:pt x="4" y="3"/>
                  </a:lnTo>
                  <a:lnTo>
                    <a:pt x="5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93" name="Freeform 45">
              <a:extLst>
                <a:ext uri="{FF2B5EF4-FFF2-40B4-BE49-F238E27FC236}">
                  <a16:creationId xmlns:a16="http://schemas.microsoft.com/office/drawing/2014/main" id="{00000000-0008-0000-0200-0000B9833400}"/>
                </a:ext>
              </a:extLst>
            </xdr:cNvPr>
            <xdr:cNvSpPr>
              <a:spLocks/>
            </xdr:cNvSpPr>
          </xdr:nvSpPr>
          <xdr:spPr bwMode="auto">
            <a:xfrm>
              <a:off x="2592" y="1247"/>
              <a:ext cx="21" cy="33"/>
            </a:xfrm>
            <a:custGeom>
              <a:avLst/>
              <a:gdLst>
                <a:gd name="T0" fmla="*/ 0 w 4"/>
                <a:gd name="T1" fmla="*/ 0 h 6"/>
                <a:gd name="T2" fmla="*/ 0 w 4"/>
                <a:gd name="T3" fmla="*/ 2147483646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2147483646 h 6"/>
                <a:gd name="T10" fmla="*/ 2147483646 w 4"/>
                <a:gd name="T11" fmla="*/ 2147483646 h 6"/>
                <a:gd name="T12" fmla="*/ 2147483646 w 4"/>
                <a:gd name="T13" fmla="*/ 2147483646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6"/>
                <a:gd name="T23" fmla="*/ 4 w 4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6">
                  <a:moveTo>
                    <a:pt x="0" y="0"/>
                  </a:moveTo>
                  <a:lnTo>
                    <a:pt x="0" y="1"/>
                  </a:lnTo>
                  <a:lnTo>
                    <a:pt x="1" y="2"/>
                  </a:lnTo>
                  <a:lnTo>
                    <a:pt x="2" y="3"/>
                  </a:lnTo>
                  <a:lnTo>
                    <a:pt x="3" y="4"/>
                  </a:lnTo>
                  <a:lnTo>
                    <a:pt x="4" y="5"/>
                  </a:lnTo>
                  <a:lnTo>
                    <a:pt x="4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94" name="Freeform 46">
              <a:extLst>
                <a:ext uri="{FF2B5EF4-FFF2-40B4-BE49-F238E27FC236}">
                  <a16:creationId xmlns:a16="http://schemas.microsoft.com/office/drawing/2014/main" id="{00000000-0008-0000-0200-0000BA833400}"/>
                </a:ext>
              </a:extLst>
            </xdr:cNvPr>
            <xdr:cNvSpPr>
              <a:spLocks/>
            </xdr:cNvSpPr>
          </xdr:nvSpPr>
          <xdr:spPr bwMode="auto">
            <a:xfrm>
              <a:off x="2609" y="1293"/>
              <a:ext cx="10" cy="39"/>
            </a:xfrm>
            <a:custGeom>
              <a:avLst/>
              <a:gdLst>
                <a:gd name="T0" fmla="*/ 2147483646 w 2"/>
                <a:gd name="T1" fmla="*/ 0 h 7"/>
                <a:gd name="T2" fmla="*/ 2147483646 w 2"/>
                <a:gd name="T3" fmla="*/ 2147483646 h 7"/>
                <a:gd name="T4" fmla="*/ 2147483646 w 2"/>
                <a:gd name="T5" fmla="*/ 2147483646 h 7"/>
                <a:gd name="T6" fmla="*/ 2147483646 w 2"/>
                <a:gd name="T7" fmla="*/ 2147483646 h 7"/>
                <a:gd name="T8" fmla="*/ 0 w 2"/>
                <a:gd name="T9" fmla="*/ 2147483646 h 7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"/>
                <a:gd name="T16" fmla="*/ 0 h 7"/>
                <a:gd name="T17" fmla="*/ 2 w 2"/>
                <a:gd name="T18" fmla="*/ 7 h 7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" h="7">
                  <a:moveTo>
                    <a:pt x="2" y="0"/>
                  </a:moveTo>
                  <a:lnTo>
                    <a:pt x="2" y="2"/>
                  </a:lnTo>
                  <a:lnTo>
                    <a:pt x="2" y="4"/>
                  </a:lnTo>
                  <a:lnTo>
                    <a:pt x="1" y="6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95" name="Freeform 47">
              <a:extLst>
                <a:ext uri="{FF2B5EF4-FFF2-40B4-BE49-F238E27FC236}">
                  <a16:creationId xmlns:a16="http://schemas.microsoft.com/office/drawing/2014/main" id="{00000000-0008-0000-0200-0000BB833400}"/>
                </a:ext>
              </a:extLst>
            </xdr:cNvPr>
            <xdr:cNvSpPr>
              <a:spLocks/>
            </xdr:cNvSpPr>
          </xdr:nvSpPr>
          <xdr:spPr bwMode="auto">
            <a:xfrm>
              <a:off x="2599" y="1344"/>
              <a:ext cx="5" cy="41"/>
            </a:xfrm>
            <a:custGeom>
              <a:avLst/>
              <a:gdLst>
                <a:gd name="T0" fmla="*/ 0 w 1"/>
                <a:gd name="T1" fmla="*/ 0 h 7"/>
                <a:gd name="T2" fmla="*/ 0 w 1"/>
                <a:gd name="T3" fmla="*/ 0 h 7"/>
                <a:gd name="T4" fmla="*/ 0 w 1"/>
                <a:gd name="T5" fmla="*/ 2147483646 h 7"/>
                <a:gd name="T6" fmla="*/ 2147483646 w 1"/>
                <a:gd name="T7" fmla="*/ 2147483646 h 7"/>
                <a:gd name="T8" fmla="*/ 2147483646 w 1"/>
                <a:gd name="T9" fmla="*/ 2147483646 h 7"/>
                <a:gd name="T10" fmla="*/ 0 w 1"/>
                <a:gd name="T11" fmla="*/ 2147483646 h 7"/>
                <a:gd name="T12" fmla="*/ 0 w 1"/>
                <a:gd name="T13" fmla="*/ 2147483646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"/>
                <a:gd name="T22" fmla="*/ 0 h 7"/>
                <a:gd name="T23" fmla="*/ 1 w 1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" h="7">
                  <a:moveTo>
                    <a:pt x="0" y="0"/>
                  </a:moveTo>
                  <a:lnTo>
                    <a:pt x="0" y="0"/>
                  </a:lnTo>
                  <a:lnTo>
                    <a:pt x="0" y="2"/>
                  </a:lnTo>
                  <a:lnTo>
                    <a:pt x="1" y="3"/>
                  </a:lnTo>
                  <a:lnTo>
                    <a:pt x="1" y="5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96" name="Freeform 48">
              <a:extLst>
                <a:ext uri="{FF2B5EF4-FFF2-40B4-BE49-F238E27FC236}">
                  <a16:creationId xmlns:a16="http://schemas.microsoft.com/office/drawing/2014/main" id="{00000000-0008-0000-0200-0000BC833400}"/>
                </a:ext>
              </a:extLst>
            </xdr:cNvPr>
            <xdr:cNvSpPr>
              <a:spLocks/>
            </xdr:cNvSpPr>
          </xdr:nvSpPr>
          <xdr:spPr bwMode="auto">
            <a:xfrm>
              <a:off x="2571" y="1395"/>
              <a:ext cx="21" cy="34"/>
            </a:xfrm>
            <a:custGeom>
              <a:avLst/>
              <a:gdLst>
                <a:gd name="T0" fmla="*/ 2147483646 w 4"/>
                <a:gd name="T1" fmla="*/ 0 h 6"/>
                <a:gd name="T2" fmla="*/ 2147483646 w 4"/>
                <a:gd name="T3" fmla="*/ 0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2147483646 h 6"/>
                <a:gd name="T10" fmla="*/ 0 w 4"/>
                <a:gd name="T11" fmla="*/ 2147483646 h 6"/>
                <a:gd name="T12" fmla="*/ 0 w 4"/>
                <a:gd name="T13" fmla="*/ 2147483646 h 6"/>
                <a:gd name="T14" fmla="*/ 0 w 4"/>
                <a:gd name="T15" fmla="*/ 2147483646 h 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"/>
                <a:gd name="T25" fmla="*/ 0 h 6"/>
                <a:gd name="T26" fmla="*/ 4 w 4"/>
                <a:gd name="T27" fmla="*/ 6 h 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" h="6">
                  <a:moveTo>
                    <a:pt x="4" y="0"/>
                  </a:moveTo>
                  <a:lnTo>
                    <a:pt x="4" y="0"/>
                  </a:lnTo>
                  <a:lnTo>
                    <a:pt x="3" y="1"/>
                  </a:lnTo>
                  <a:lnTo>
                    <a:pt x="2" y="2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97" name="Freeform 49">
              <a:extLst>
                <a:ext uri="{FF2B5EF4-FFF2-40B4-BE49-F238E27FC236}">
                  <a16:creationId xmlns:a16="http://schemas.microsoft.com/office/drawing/2014/main" id="{00000000-0008-0000-0200-0000BD833400}"/>
                </a:ext>
              </a:extLst>
            </xdr:cNvPr>
            <xdr:cNvSpPr>
              <a:spLocks/>
            </xdr:cNvSpPr>
          </xdr:nvSpPr>
          <xdr:spPr bwMode="auto">
            <a:xfrm>
              <a:off x="2566" y="1440"/>
              <a:ext cx="16" cy="41"/>
            </a:xfrm>
            <a:custGeom>
              <a:avLst/>
              <a:gdLst>
                <a:gd name="T0" fmla="*/ 0 w 3"/>
                <a:gd name="T1" fmla="*/ 0 h 7"/>
                <a:gd name="T2" fmla="*/ 2147483646 w 3"/>
                <a:gd name="T3" fmla="*/ 2147483646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2147483646 w 3"/>
                <a:gd name="T9" fmla="*/ 2147483646 h 7"/>
                <a:gd name="T10" fmla="*/ 2147483646 w 3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7"/>
                <a:gd name="T20" fmla="*/ 3 w 3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7">
                  <a:moveTo>
                    <a:pt x="0" y="0"/>
                  </a:moveTo>
                  <a:lnTo>
                    <a:pt x="1" y="1"/>
                  </a:lnTo>
                  <a:lnTo>
                    <a:pt x="2" y="3"/>
                  </a:lnTo>
                  <a:lnTo>
                    <a:pt x="3" y="4"/>
                  </a:lnTo>
                  <a:lnTo>
                    <a:pt x="3" y="6"/>
                  </a:lnTo>
                  <a:lnTo>
                    <a:pt x="3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98" name="Freeform 50">
              <a:extLst>
                <a:ext uri="{FF2B5EF4-FFF2-40B4-BE49-F238E27FC236}">
                  <a16:creationId xmlns:a16="http://schemas.microsoft.com/office/drawing/2014/main" id="{00000000-0008-0000-0200-0000BE833400}"/>
                </a:ext>
              </a:extLst>
            </xdr:cNvPr>
            <xdr:cNvSpPr>
              <a:spLocks/>
            </xdr:cNvSpPr>
          </xdr:nvSpPr>
          <xdr:spPr bwMode="auto">
            <a:xfrm>
              <a:off x="2539" y="1486"/>
              <a:ext cx="45" cy="0"/>
            </a:xfrm>
            <a:custGeom>
              <a:avLst/>
              <a:gdLst>
                <a:gd name="T0" fmla="*/ 2147483646 w 8"/>
                <a:gd name="T1" fmla="*/ 2147483646 w 8"/>
                <a:gd name="T2" fmla="*/ 2147483646 w 8"/>
                <a:gd name="T3" fmla="*/ 2147483646 w 8"/>
                <a:gd name="T4" fmla="*/ 0 w 8"/>
                <a:gd name="T5" fmla="*/ 0 60000 65536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w 8"/>
                <a:gd name="T11" fmla="*/ 8 w 8"/>
              </a:gdLst>
              <a:ahLst/>
              <a:cxnLst>
                <a:cxn ang="T5">
                  <a:pos x="T0" y="0"/>
                </a:cxn>
                <a:cxn ang="T6">
                  <a:pos x="T1" y="0"/>
                </a:cxn>
                <a:cxn ang="T7">
                  <a:pos x="T2" y="0"/>
                </a:cxn>
                <a:cxn ang="T8">
                  <a:pos x="T3" y="0"/>
                </a:cxn>
                <a:cxn ang="T9">
                  <a:pos x="T4" y="0"/>
                </a:cxn>
              </a:cxnLst>
              <a:rect l="T10" t="0" r="T11" b="0"/>
              <a:pathLst>
                <a:path w="8">
                  <a:moveTo>
                    <a:pt x="8" y="0"/>
                  </a:moveTo>
                  <a:lnTo>
                    <a:pt x="6" y="0"/>
                  </a:lnTo>
                  <a:lnTo>
                    <a:pt x="3" y="0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99" name="Freeform 51">
              <a:extLst>
                <a:ext uri="{FF2B5EF4-FFF2-40B4-BE49-F238E27FC236}">
                  <a16:creationId xmlns:a16="http://schemas.microsoft.com/office/drawing/2014/main" id="{00000000-0008-0000-0200-0000BF833400}"/>
                </a:ext>
              </a:extLst>
            </xdr:cNvPr>
            <xdr:cNvSpPr>
              <a:spLocks/>
            </xdr:cNvSpPr>
          </xdr:nvSpPr>
          <xdr:spPr bwMode="auto">
            <a:xfrm>
              <a:off x="2490" y="1481"/>
              <a:ext cx="39" cy="5"/>
            </a:xfrm>
            <a:custGeom>
              <a:avLst/>
              <a:gdLst>
                <a:gd name="T0" fmla="*/ 2147483646 w 7"/>
                <a:gd name="T1" fmla="*/ 2147483646 h 1"/>
                <a:gd name="T2" fmla="*/ 2147483646 w 7"/>
                <a:gd name="T3" fmla="*/ 2147483646 h 1"/>
                <a:gd name="T4" fmla="*/ 2147483646 w 7"/>
                <a:gd name="T5" fmla="*/ 2147483646 h 1"/>
                <a:gd name="T6" fmla="*/ 2147483646 w 7"/>
                <a:gd name="T7" fmla="*/ 0 h 1"/>
                <a:gd name="T8" fmla="*/ 0 w 7"/>
                <a:gd name="T9" fmla="*/ 2147483646 h 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7"/>
                <a:gd name="T16" fmla="*/ 0 h 1"/>
                <a:gd name="T17" fmla="*/ 7 w 7"/>
                <a:gd name="T18" fmla="*/ 1 h 1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7" h="1">
                  <a:moveTo>
                    <a:pt x="7" y="1"/>
                  </a:moveTo>
                  <a:lnTo>
                    <a:pt x="7" y="1"/>
                  </a:lnTo>
                  <a:lnTo>
                    <a:pt x="5" y="1"/>
                  </a:lnTo>
                  <a:lnTo>
                    <a:pt x="2" y="0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00" name="Freeform 52">
              <a:extLst>
                <a:ext uri="{FF2B5EF4-FFF2-40B4-BE49-F238E27FC236}">
                  <a16:creationId xmlns:a16="http://schemas.microsoft.com/office/drawing/2014/main" id="{00000000-0008-0000-0200-0000C0833400}"/>
                </a:ext>
              </a:extLst>
            </xdr:cNvPr>
            <xdr:cNvSpPr>
              <a:spLocks/>
            </xdr:cNvSpPr>
          </xdr:nvSpPr>
          <xdr:spPr bwMode="auto">
            <a:xfrm>
              <a:off x="2437" y="1481"/>
              <a:ext cx="41" cy="5"/>
            </a:xfrm>
            <a:custGeom>
              <a:avLst/>
              <a:gdLst>
                <a:gd name="T0" fmla="*/ 2147483646 w 8"/>
                <a:gd name="T1" fmla="*/ 2147483646 h 1"/>
                <a:gd name="T2" fmla="*/ 2147483646 w 8"/>
                <a:gd name="T3" fmla="*/ 2147483646 h 1"/>
                <a:gd name="T4" fmla="*/ 2147483646 w 8"/>
                <a:gd name="T5" fmla="*/ 2147483646 h 1"/>
                <a:gd name="T6" fmla="*/ 2147483646 w 8"/>
                <a:gd name="T7" fmla="*/ 2147483646 h 1"/>
                <a:gd name="T8" fmla="*/ 0 w 8"/>
                <a:gd name="T9" fmla="*/ 0 h 1"/>
                <a:gd name="T10" fmla="*/ 0 w 8"/>
                <a:gd name="T11" fmla="*/ 0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8"/>
                <a:gd name="T19" fmla="*/ 0 h 1"/>
                <a:gd name="T20" fmla="*/ 8 w 8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8" h="1">
                  <a:moveTo>
                    <a:pt x="8" y="1"/>
                  </a:moveTo>
                  <a:lnTo>
                    <a:pt x="7" y="1"/>
                  </a:lnTo>
                  <a:lnTo>
                    <a:pt x="4" y="1"/>
                  </a:lnTo>
                  <a:lnTo>
                    <a:pt x="2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01" name="Freeform 53">
              <a:extLst>
                <a:ext uri="{FF2B5EF4-FFF2-40B4-BE49-F238E27FC236}">
                  <a16:creationId xmlns:a16="http://schemas.microsoft.com/office/drawing/2014/main" id="{00000000-0008-0000-0200-0000C1833400}"/>
                </a:ext>
              </a:extLst>
            </xdr:cNvPr>
            <xdr:cNvSpPr>
              <a:spLocks/>
            </xdr:cNvSpPr>
          </xdr:nvSpPr>
          <xdr:spPr bwMode="auto">
            <a:xfrm>
              <a:off x="2389" y="1468"/>
              <a:ext cx="37" cy="13"/>
            </a:xfrm>
            <a:custGeom>
              <a:avLst/>
              <a:gdLst>
                <a:gd name="T0" fmla="*/ 2147483646 w 7"/>
                <a:gd name="T1" fmla="*/ 2147483646 h 2"/>
                <a:gd name="T2" fmla="*/ 2147483646 w 7"/>
                <a:gd name="T3" fmla="*/ 2147483646 h 2"/>
                <a:gd name="T4" fmla="*/ 2147483646 w 7"/>
                <a:gd name="T5" fmla="*/ 2147483646 h 2"/>
                <a:gd name="T6" fmla="*/ 2147483646 w 7"/>
                <a:gd name="T7" fmla="*/ 0 h 2"/>
                <a:gd name="T8" fmla="*/ 0 w 7"/>
                <a:gd name="T9" fmla="*/ 0 h 2"/>
                <a:gd name="T10" fmla="*/ 0 w 7"/>
                <a:gd name="T11" fmla="*/ 0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2"/>
                <a:gd name="T20" fmla="*/ 7 w 7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2">
                  <a:moveTo>
                    <a:pt x="7" y="2"/>
                  </a:moveTo>
                  <a:lnTo>
                    <a:pt x="5" y="1"/>
                  </a:lnTo>
                  <a:lnTo>
                    <a:pt x="3" y="1"/>
                  </a:lnTo>
                  <a:lnTo>
                    <a:pt x="2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02" name="Freeform 54">
              <a:extLst>
                <a:ext uri="{FF2B5EF4-FFF2-40B4-BE49-F238E27FC236}">
                  <a16:creationId xmlns:a16="http://schemas.microsoft.com/office/drawing/2014/main" id="{00000000-0008-0000-0200-0000C2833400}"/>
                </a:ext>
              </a:extLst>
            </xdr:cNvPr>
            <xdr:cNvSpPr>
              <a:spLocks/>
            </xdr:cNvSpPr>
          </xdr:nvSpPr>
          <xdr:spPr bwMode="auto">
            <a:xfrm>
              <a:off x="2356" y="1424"/>
              <a:ext cx="21" cy="41"/>
            </a:xfrm>
            <a:custGeom>
              <a:avLst/>
              <a:gdLst>
                <a:gd name="T0" fmla="*/ 2147483646 w 4"/>
                <a:gd name="T1" fmla="*/ 2147483646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2147483646 w 4"/>
                <a:gd name="T9" fmla="*/ 2147483646 h 7"/>
                <a:gd name="T10" fmla="*/ 0 w 4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7"/>
                <a:gd name="T20" fmla="*/ 4 w 4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7">
                  <a:moveTo>
                    <a:pt x="4" y="7"/>
                  </a:moveTo>
                  <a:lnTo>
                    <a:pt x="3" y="6"/>
                  </a:lnTo>
                  <a:lnTo>
                    <a:pt x="2" y="4"/>
                  </a:lnTo>
                  <a:lnTo>
                    <a:pt x="1" y="3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03" name="Freeform 55">
              <a:extLst>
                <a:ext uri="{FF2B5EF4-FFF2-40B4-BE49-F238E27FC236}">
                  <a16:creationId xmlns:a16="http://schemas.microsoft.com/office/drawing/2014/main" id="{00000000-0008-0000-0200-0000C3833400}"/>
                </a:ext>
              </a:extLst>
            </xdr:cNvPr>
            <xdr:cNvSpPr>
              <a:spLocks/>
            </xdr:cNvSpPr>
          </xdr:nvSpPr>
          <xdr:spPr bwMode="auto">
            <a:xfrm>
              <a:off x="2351" y="1373"/>
              <a:ext cx="11" cy="44"/>
            </a:xfrm>
            <a:custGeom>
              <a:avLst/>
              <a:gdLst>
                <a:gd name="T0" fmla="*/ 2147483646 w 2"/>
                <a:gd name="T1" fmla="*/ 2147483646 h 8"/>
                <a:gd name="T2" fmla="*/ 2147483646 w 2"/>
                <a:gd name="T3" fmla="*/ 2147483646 h 8"/>
                <a:gd name="T4" fmla="*/ 2147483646 w 2"/>
                <a:gd name="T5" fmla="*/ 2147483646 h 8"/>
                <a:gd name="T6" fmla="*/ 2147483646 w 2"/>
                <a:gd name="T7" fmla="*/ 2147483646 h 8"/>
                <a:gd name="T8" fmla="*/ 0 w 2"/>
                <a:gd name="T9" fmla="*/ 2147483646 h 8"/>
                <a:gd name="T10" fmla="*/ 0 w 2"/>
                <a:gd name="T11" fmla="*/ 0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8"/>
                <a:gd name="T20" fmla="*/ 2 w 2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8">
                  <a:moveTo>
                    <a:pt x="2" y="8"/>
                  </a:moveTo>
                  <a:lnTo>
                    <a:pt x="2" y="6"/>
                  </a:lnTo>
                  <a:lnTo>
                    <a:pt x="2" y="4"/>
                  </a:lnTo>
                  <a:lnTo>
                    <a:pt x="1" y="3"/>
                  </a:lnTo>
                  <a:lnTo>
                    <a:pt x="0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04" name="Freeform 56">
              <a:extLst>
                <a:ext uri="{FF2B5EF4-FFF2-40B4-BE49-F238E27FC236}">
                  <a16:creationId xmlns:a16="http://schemas.microsoft.com/office/drawing/2014/main" id="{00000000-0008-0000-0200-0000C4833400}"/>
                </a:ext>
              </a:extLst>
            </xdr:cNvPr>
            <xdr:cNvSpPr>
              <a:spLocks/>
            </xdr:cNvSpPr>
          </xdr:nvSpPr>
          <xdr:spPr bwMode="auto">
            <a:xfrm>
              <a:off x="2340" y="1322"/>
              <a:ext cx="11" cy="38"/>
            </a:xfrm>
            <a:custGeom>
              <a:avLst/>
              <a:gdLst>
                <a:gd name="T0" fmla="*/ 2147483646 w 2"/>
                <a:gd name="T1" fmla="*/ 2147483646 h 7"/>
                <a:gd name="T2" fmla="*/ 2147483646 w 2"/>
                <a:gd name="T3" fmla="*/ 2147483646 h 7"/>
                <a:gd name="T4" fmla="*/ 2147483646 w 2"/>
                <a:gd name="T5" fmla="*/ 2147483646 h 7"/>
                <a:gd name="T6" fmla="*/ 0 w 2"/>
                <a:gd name="T7" fmla="*/ 2147483646 h 7"/>
                <a:gd name="T8" fmla="*/ 2147483646 w 2"/>
                <a:gd name="T9" fmla="*/ 2147483646 h 7"/>
                <a:gd name="T10" fmla="*/ 2147483646 w 2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7"/>
                <a:gd name="T20" fmla="*/ 2 w 2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7">
                  <a:moveTo>
                    <a:pt x="2" y="7"/>
                  </a:moveTo>
                  <a:lnTo>
                    <a:pt x="2" y="6"/>
                  </a:lnTo>
                  <a:lnTo>
                    <a:pt x="1" y="4"/>
                  </a:lnTo>
                  <a:lnTo>
                    <a:pt x="0" y="3"/>
                  </a:lnTo>
                  <a:lnTo>
                    <a:pt x="1" y="1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05" name="Freeform 57">
              <a:extLst>
                <a:ext uri="{FF2B5EF4-FFF2-40B4-BE49-F238E27FC236}">
                  <a16:creationId xmlns:a16="http://schemas.microsoft.com/office/drawing/2014/main" id="{00000000-0008-0000-0200-0000C5833400}"/>
                </a:ext>
              </a:extLst>
            </xdr:cNvPr>
            <xdr:cNvSpPr>
              <a:spLocks/>
            </xdr:cNvSpPr>
          </xdr:nvSpPr>
          <xdr:spPr bwMode="auto">
            <a:xfrm>
              <a:off x="2340" y="1293"/>
              <a:ext cx="22" cy="23"/>
            </a:xfrm>
            <a:custGeom>
              <a:avLst/>
              <a:gdLst>
                <a:gd name="T0" fmla="*/ 0 w 4"/>
                <a:gd name="T1" fmla="*/ 2147483646 h 4"/>
                <a:gd name="T2" fmla="*/ 2147483646 w 4"/>
                <a:gd name="T3" fmla="*/ 2147483646 h 4"/>
                <a:gd name="T4" fmla="*/ 2147483646 w 4"/>
                <a:gd name="T5" fmla="*/ 2147483646 h 4"/>
                <a:gd name="T6" fmla="*/ 2147483646 w 4"/>
                <a:gd name="T7" fmla="*/ 0 h 4"/>
                <a:gd name="T8" fmla="*/ 2147483646 w 4"/>
                <a:gd name="T9" fmla="*/ 2147483646 h 4"/>
                <a:gd name="T10" fmla="*/ 2147483646 w 4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4"/>
                <a:gd name="T20" fmla="*/ 4 w 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4">
                  <a:moveTo>
                    <a:pt x="0" y="4"/>
                  </a:moveTo>
                  <a:lnTo>
                    <a:pt x="1" y="3"/>
                  </a:lnTo>
                  <a:lnTo>
                    <a:pt x="2" y="1"/>
                  </a:lnTo>
                  <a:lnTo>
                    <a:pt x="3" y="0"/>
                  </a:lnTo>
                  <a:lnTo>
                    <a:pt x="3" y="2"/>
                  </a:lnTo>
                  <a:lnTo>
                    <a:pt x="4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06" name="Freeform 58">
              <a:extLst>
                <a:ext uri="{FF2B5EF4-FFF2-40B4-BE49-F238E27FC236}">
                  <a16:creationId xmlns:a16="http://schemas.microsoft.com/office/drawing/2014/main" id="{00000000-0008-0000-0200-0000C6833400}"/>
                </a:ext>
              </a:extLst>
            </xdr:cNvPr>
            <xdr:cNvSpPr>
              <a:spLocks/>
            </xdr:cNvSpPr>
          </xdr:nvSpPr>
          <xdr:spPr bwMode="auto">
            <a:xfrm>
              <a:off x="2367" y="1259"/>
              <a:ext cx="20" cy="34"/>
            </a:xfrm>
            <a:custGeom>
              <a:avLst/>
              <a:gdLst>
                <a:gd name="T0" fmla="*/ 0 w 4"/>
                <a:gd name="T1" fmla="*/ 2147483646 h 6"/>
                <a:gd name="T2" fmla="*/ 2147483646 w 4"/>
                <a:gd name="T3" fmla="*/ 2147483646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2147483646 h 6"/>
                <a:gd name="T10" fmla="*/ 2147483646 w 4"/>
                <a:gd name="T11" fmla="*/ 0 h 6"/>
                <a:gd name="T12" fmla="*/ 2147483646 w 4"/>
                <a:gd name="T13" fmla="*/ 0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6"/>
                <a:gd name="T23" fmla="*/ 4 w 4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6">
                  <a:moveTo>
                    <a:pt x="0" y="6"/>
                  </a:moveTo>
                  <a:lnTo>
                    <a:pt x="1" y="5"/>
                  </a:lnTo>
                  <a:lnTo>
                    <a:pt x="2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3" y="0"/>
                  </a:lnTo>
                  <a:lnTo>
                    <a:pt x="2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07" name="Freeform 59">
              <a:extLst>
                <a:ext uri="{FF2B5EF4-FFF2-40B4-BE49-F238E27FC236}">
                  <a16:creationId xmlns:a16="http://schemas.microsoft.com/office/drawing/2014/main" id="{00000000-0008-0000-0200-0000C7833400}"/>
                </a:ext>
              </a:extLst>
            </xdr:cNvPr>
            <xdr:cNvSpPr>
              <a:spLocks/>
            </xdr:cNvSpPr>
          </xdr:nvSpPr>
          <xdr:spPr bwMode="auto">
            <a:xfrm>
              <a:off x="2330" y="1247"/>
              <a:ext cx="42" cy="5"/>
            </a:xfrm>
            <a:custGeom>
              <a:avLst/>
              <a:gdLst>
                <a:gd name="T0" fmla="*/ 2147483646 w 8"/>
                <a:gd name="T1" fmla="*/ 2147483646 h 1"/>
                <a:gd name="T2" fmla="*/ 2147483646 w 8"/>
                <a:gd name="T3" fmla="*/ 2147483646 h 1"/>
                <a:gd name="T4" fmla="*/ 2147483646 w 8"/>
                <a:gd name="T5" fmla="*/ 0 h 1"/>
                <a:gd name="T6" fmla="*/ 2147483646 w 8"/>
                <a:gd name="T7" fmla="*/ 0 h 1"/>
                <a:gd name="T8" fmla="*/ 0 w 8"/>
                <a:gd name="T9" fmla="*/ 2147483646 h 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8"/>
                <a:gd name="T16" fmla="*/ 0 h 1"/>
                <a:gd name="T17" fmla="*/ 8 w 8"/>
                <a:gd name="T18" fmla="*/ 1 h 1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8" h="1">
                  <a:moveTo>
                    <a:pt x="8" y="1"/>
                  </a:moveTo>
                  <a:lnTo>
                    <a:pt x="6" y="1"/>
                  </a:lnTo>
                  <a:lnTo>
                    <a:pt x="3" y="0"/>
                  </a:lnTo>
                  <a:lnTo>
                    <a:pt x="1" y="0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08" name="Freeform 60">
              <a:extLst>
                <a:ext uri="{FF2B5EF4-FFF2-40B4-BE49-F238E27FC236}">
                  <a16:creationId xmlns:a16="http://schemas.microsoft.com/office/drawing/2014/main" id="{00000000-0008-0000-0200-0000C8833400}"/>
                </a:ext>
              </a:extLst>
            </xdr:cNvPr>
            <xdr:cNvSpPr>
              <a:spLocks/>
            </xdr:cNvSpPr>
          </xdr:nvSpPr>
          <xdr:spPr bwMode="auto">
            <a:xfrm>
              <a:off x="2276" y="1253"/>
              <a:ext cx="41" cy="6"/>
            </a:xfrm>
            <a:custGeom>
              <a:avLst/>
              <a:gdLst>
                <a:gd name="T0" fmla="*/ 2147483646 w 8"/>
                <a:gd name="T1" fmla="*/ 0 h 1"/>
                <a:gd name="T2" fmla="*/ 2147483646 w 8"/>
                <a:gd name="T3" fmla="*/ 0 h 1"/>
                <a:gd name="T4" fmla="*/ 2147483646 w 8"/>
                <a:gd name="T5" fmla="*/ 2147483646 h 1"/>
                <a:gd name="T6" fmla="*/ 2147483646 w 8"/>
                <a:gd name="T7" fmla="*/ 2147483646 h 1"/>
                <a:gd name="T8" fmla="*/ 2147483646 w 8"/>
                <a:gd name="T9" fmla="*/ 2147483646 h 1"/>
                <a:gd name="T10" fmla="*/ 0 w 8"/>
                <a:gd name="T11" fmla="*/ 2147483646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8"/>
                <a:gd name="T19" fmla="*/ 0 h 1"/>
                <a:gd name="T20" fmla="*/ 8 w 8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8" h="1">
                  <a:moveTo>
                    <a:pt x="8" y="0"/>
                  </a:moveTo>
                  <a:lnTo>
                    <a:pt x="7" y="0"/>
                  </a:lnTo>
                  <a:lnTo>
                    <a:pt x="6" y="1"/>
                  </a:lnTo>
                  <a:lnTo>
                    <a:pt x="4" y="1"/>
                  </a:lnTo>
                  <a:lnTo>
                    <a:pt x="2" y="1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09" name="Freeform 61">
              <a:extLst>
                <a:ext uri="{FF2B5EF4-FFF2-40B4-BE49-F238E27FC236}">
                  <a16:creationId xmlns:a16="http://schemas.microsoft.com/office/drawing/2014/main" id="{00000000-0008-0000-0200-0000C9833400}"/>
                </a:ext>
              </a:extLst>
            </xdr:cNvPr>
            <xdr:cNvSpPr>
              <a:spLocks/>
            </xdr:cNvSpPr>
          </xdr:nvSpPr>
          <xdr:spPr bwMode="auto">
            <a:xfrm>
              <a:off x="2227" y="1259"/>
              <a:ext cx="36" cy="6"/>
            </a:xfrm>
            <a:custGeom>
              <a:avLst/>
              <a:gdLst>
                <a:gd name="T0" fmla="*/ 2147483646 w 7"/>
                <a:gd name="T1" fmla="*/ 0 h 1"/>
                <a:gd name="T2" fmla="*/ 2147483646 w 7"/>
                <a:gd name="T3" fmla="*/ 0 h 1"/>
                <a:gd name="T4" fmla="*/ 2147483646 w 7"/>
                <a:gd name="T5" fmla="*/ 2147483646 h 1"/>
                <a:gd name="T6" fmla="*/ 2147483646 w 7"/>
                <a:gd name="T7" fmla="*/ 2147483646 h 1"/>
                <a:gd name="T8" fmla="*/ 2147483646 w 7"/>
                <a:gd name="T9" fmla="*/ 2147483646 h 1"/>
                <a:gd name="T10" fmla="*/ 0 w 7"/>
                <a:gd name="T11" fmla="*/ 2147483646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1"/>
                <a:gd name="T20" fmla="*/ 7 w 7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1">
                  <a:moveTo>
                    <a:pt x="7" y="0"/>
                  </a:moveTo>
                  <a:lnTo>
                    <a:pt x="7" y="0"/>
                  </a:lnTo>
                  <a:lnTo>
                    <a:pt x="5" y="1"/>
                  </a:lnTo>
                  <a:lnTo>
                    <a:pt x="3" y="1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10" name="Freeform 62">
              <a:extLst>
                <a:ext uri="{FF2B5EF4-FFF2-40B4-BE49-F238E27FC236}">
                  <a16:creationId xmlns:a16="http://schemas.microsoft.com/office/drawing/2014/main" id="{00000000-0008-0000-0200-0000CA833400}"/>
                </a:ext>
              </a:extLst>
            </xdr:cNvPr>
            <xdr:cNvSpPr>
              <a:spLocks/>
            </xdr:cNvSpPr>
          </xdr:nvSpPr>
          <xdr:spPr bwMode="auto">
            <a:xfrm>
              <a:off x="2201" y="1236"/>
              <a:ext cx="16" cy="23"/>
            </a:xfrm>
            <a:custGeom>
              <a:avLst/>
              <a:gdLst>
                <a:gd name="T0" fmla="*/ 2147483646 w 3"/>
                <a:gd name="T1" fmla="*/ 2147483646 h 4"/>
                <a:gd name="T2" fmla="*/ 2147483646 w 3"/>
                <a:gd name="T3" fmla="*/ 2147483646 h 4"/>
                <a:gd name="T4" fmla="*/ 0 w 3"/>
                <a:gd name="T5" fmla="*/ 2147483646 h 4"/>
                <a:gd name="T6" fmla="*/ 0 w 3"/>
                <a:gd name="T7" fmla="*/ 2147483646 h 4"/>
                <a:gd name="T8" fmla="*/ 2147483646 w 3"/>
                <a:gd name="T9" fmla="*/ 2147483646 h 4"/>
                <a:gd name="T10" fmla="*/ 0 w 3"/>
                <a:gd name="T11" fmla="*/ 0 h 4"/>
                <a:gd name="T12" fmla="*/ 0 w 3"/>
                <a:gd name="T13" fmla="*/ 0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4"/>
                <a:gd name="T23" fmla="*/ 3 w 3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4">
                  <a:moveTo>
                    <a:pt x="3" y="4"/>
                  </a:moveTo>
                  <a:lnTo>
                    <a:pt x="2" y="4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11" name="Freeform 63">
              <a:extLst>
                <a:ext uri="{FF2B5EF4-FFF2-40B4-BE49-F238E27FC236}">
                  <a16:creationId xmlns:a16="http://schemas.microsoft.com/office/drawing/2014/main" id="{00000000-0008-0000-0200-0000CB833400}"/>
                </a:ext>
              </a:extLst>
            </xdr:cNvPr>
            <xdr:cNvSpPr>
              <a:spLocks/>
            </xdr:cNvSpPr>
          </xdr:nvSpPr>
          <xdr:spPr bwMode="auto">
            <a:xfrm>
              <a:off x="2179" y="1185"/>
              <a:ext cx="22" cy="38"/>
            </a:xfrm>
            <a:custGeom>
              <a:avLst/>
              <a:gdLst>
                <a:gd name="T0" fmla="*/ 2147483646 w 4"/>
                <a:gd name="T1" fmla="*/ 2147483646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0 w 4"/>
                <a:gd name="T9" fmla="*/ 2147483646 h 7"/>
                <a:gd name="T10" fmla="*/ 2147483646 w 4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7"/>
                <a:gd name="T20" fmla="*/ 4 w 4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7">
                  <a:moveTo>
                    <a:pt x="4" y="7"/>
                  </a:moveTo>
                  <a:lnTo>
                    <a:pt x="3" y="6"/>
                  </a:lnTo>
                  <a:lnTo>
                    <a:pt x="2" y="5"/>
                  </a:lnTo>
                  <a:lnTo>
                    <a:pt x="1" y="4"/>
                  </a:lnTo>
                  <a:lnTo>
                    <a:pt x="0" y="2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12" name="Freeform 64">
              <a:extLst>
                <a:ext uri="{FF2B5EF4-FFF2-40B4-BE49-F238E27FC236}">
                  <a16:creationId xmlns:a16="http://schemas.microsoft.com/office/drawing/2014/main" id="{00000000-0008-0000-0200-0000CC833400}"/>
                </a:ext>
              </a:extLst>
            </xdr:cNvPr>
            <xdr:cNvSpPr>
              <a:spLocks/>
            </xdr:cNvSpPr>
          </xdr:nvSpPr>
          <xdr:spPr bwMode="auto">
            <a:xfrm>
              <a:off x="2179" y="1162"/>
              <a:ext cx="16" cy="23"/>
            </a:xfrm>
            <a:custGeom>
              <a:avLst/>
              <a:gdLst>
                <a:gd name="T0" fmla="*/ 2147483646 w 3"/>
                <a:gd name="T1" fmla="*/ 2147483646 h 4"/>
                <a:gd name="T2" fmla="*/ 2147483646 w 3"/>
                <a:gd name="T3" fmla="*/ 2147483646 h 4"/>
                <a:gd name="T4" fmla="*/ 2147483646 w 3"/>
                <a:gd name="T5" fmla="*/ 2147483646 h 4"/>
                <a:gd name="T6" fmla="*/ 2147483646 w 3"/>
                <a:gd name="T7" fmla="*/ 0 h 4"/>
                <a:gd name="T8" fmla="*/ 2147483646 w 3"/>
                <a:gd name="T9" fmla="*/ 2147483646 h 4"/>
                <a:gd name="T10" fmla="*/ 0 w 3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4"/>
                <a:gd name="T20" fmla="*/ 3 w 3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4">
                  <a:moveTo>
                    <a:pt x="3" y="4"/>
                  </a:moveTo>
                  <a:lnTo>
                    <a:pt x="3" y="4"/>
                  </a:lnTo>
                  <a:lnTo>
                    <a:pt x="3" y="2"/>
                  </a:lnTo>
                  <a:lnTo>
                    <a:pt x="3" y="0"/>
                  </a:lnTo>
                  <a:lnTo>
                    <a:pt x="2" y="1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13" name="Freeform 65">
              <a:extLst>
                <a:ext uri="{FF2B5EF4-FFF2-40B4-BE49-F238E27FC236}">
                  <a16:creationId xmlns:a16="http://schemas.microsoft.com/office/drawing/2014/main" id="{00000000-0008-0000-0200-0000CD833400}"/>
                </a:ext>
              </a:extLst>
            </xdr:cNvPr>
            <xdr:cNvSpPr>
              <a:spLocks/>
            </xdr:cNvSpPr>
          </xdr:nvSpPr>
          <xdr:spPr bwMode="auto">
            <a:xfrm>
              <a:off x="1815" y="1157"/>
              <a:ext cx="584" cy="829"/>
            </a:xfrm>
            <a:custGeom>
              <a:avLst/>
              <a:gdLst>
                <a:gd name="T0" fmla="*/ 289 w 584"/>
                <a:gd name="T1" fmla="*/ 22 h 829"/>
                <a:gd name="T2" fmla="*/ 348 w 584"/>
                <a:gd name="T3" fmla="*/ 22 h 829"/>
                <a:gd name="T4" fmla="*/ 380 w 584"/>
                <a:gd name="T5" fmla="*/ 11 h 829"/>
                <a:gd name="T6" fmla="*/ 370 w 584"/>
                <a:gd name="T7" fmla="*/ 45 h 829"/>
                <a:gd name="T8" fmla="*/ 391 w 584"/>
                <a:gd name="T9" fmla="*/ 68 h 829"/>
                <a:gd name="T10" fmla="*/ 386 w 584"/>
                <a:gd name="T11" fmla="*/ 91 h 829"/>
                <a:gd name="T12" fmla="*/ 434 w 584"/>
                <a:gd name="T13" fmla="*/ 108 h 829"/>
                <a:gd name="T14" fmla="*/ 498 w 584"/>
                <a:gd name="T15" fmla="*/ 96 h 829"/>
                <a:gd name="T16" fmla="*/ 557 w 584"/>
                <a:gd name="T17" fmla="*/ 96 h 829"/>
                <a:gd name="T18" fmla="*/ 557 w 584"/>
                <a:gd name="T19" fmla="*/ 130 h 829"/>
                <a:gd name="T20" fmla="*/ 536 w 584"/>
                <a:gd name="T21" fmla="*/ 136 h 829"/>
                <a:gd name="T22" fmla="*/ 531 w 584"/>
                <a:gd name="T23" fmla="*/ 187 h 829"/>
                <a:gd name="T24" fmla="*/ 541 w 584"/>
                <a:gd name="T25" fmla="*/ 233 h 829"/>
                <a:gd name="T26" fmla="*/ 552 w 584"/>
                <a:gd name="T27" fmla="*/ 290 h 829"/>
                <a:gd name="T28" fmla="*/ 541 w 584"/>
                <a:gd name="T29" fmla="*/ 341 h 829"/>
                <a:gd name="T30" fmla="*/ 552 w 584"/>
                <a:gd name="T31" fmla="*/ 380 h 829"/>
                <a:gd name="T32" fmla="*/ 520 w 584"/>
                <a:gd name="T33" fmla="*/ 426 h 829"/>
                <a:gd name="T34" fmla="*/ 515 w 584"/>
                <a:gd name="T35" fmla="*/ 466 h 829"/>
                <a:gd name="T36" fmla="*/ 536 w 584"/>
                <a:gd name="T37" fmla="*/ 511 h 829"/>
                <a:gd name="T38" fmla="*/ 579 w 584"/>
                <a:gd name="T39" fmla="*/ 574 h 829"/>
                <a:gd name="T40" fmla="*/ 574 w 584"/>
                <a:gd name="T41" fmla="*/ 619 h 829"/>
                <a:gd name="T42" fmla="*/ 568 w 584"/>
                <a:gd name="T43" fmla="*/ 653 h 829"/>
                <a:gd name="T44" fmla="*/ 525 w 584"/>
                <a:gd name="T45" fmla="*/ 693 h 829"/>
                <a:gd name="T46" fmla="*/ 498 w 584"/>
                <a:gd name="T47" fmla="*/ 721 h 829"/>
                <a:gd name="T48" fmla="*/ 450 w 584"/>
                <a:gd name="T49" fmla="*/ 704 h 829"/>
                <a:gd name="T50" fmla="*/ 418 w 584"/>
                <a:gd name="T51" fmla="*/ 676 h 829"/>
                <a:gd name="T52" fmla="*/ 391 w 584"/>
                <a:gd name="T53" fmla="*/ 693 h 829"/>
                <a:gd name="T54" fmla="*/ 343 w 584"/>
                <a:gd name="T55" fmla="*/ 721 h 829"/>
                <a:gd name="T56" fmla="*/ 305 w 584"/>
                <a:gd name="T57" fmla="*/ 716 h 829"/>
                <a:gd name="T58" fmla="*/ 273 w 584"/>
                <a:gd name="T59" fmla="*/ 744 h 829"/>
                <a:gd name="T60" fmla="*/ 241 w 584"/>
                <a:gd name="T61" fmla="*/ 795 h 829"/>
                <a:gd name="T62" fmla="*/ 198 w 584"/>
                <a:gd name="T63" fmla="*/ 824 h 829"/>
                <a:gd name="T64" fmla="*/ 107 w 584"/>
                <a:gd name="T65" fmla="*/ 818 h 829"/>
                <a:gd name="T66" fmla="*/ 91 w 584"/>
                <a:gd name="T67" fmla="*/ 738 h 829"/>
                <a:gd name="T68" fmla="*/ 64 w 584"/>
                <a:gd name="T69" fmla="*/ 682 h 829"/>
                <a:gd name="T70" fmla="*/ 26 w 584"/>
                <a:gd name="T71" fmla="*/ 636 h 829"/>
                <a:gd name="T72" fmla="*/ 10 w 584"/>
                <a:gd name="T73" fmla="*/ 602 h 829"/>
                <a:gd name="T74" fmla="*/ 10 w 584"/>
                <a:gd name="T75" fmla="*/ 557 h 829"/>
                <a:gd name="T76" fmla="*/ 42 w 584"/>
                <a:gd name="T77" fmla="*/ 562 h 829"/>
                <a:gd name="T78" fmla="*/ 64 w 584"/>
                <a:gd name="T79" fmla="*/ 557 h 829"/>
                <a:gd name="T80" fmla="*/ 69 w 584"/>
                <a:gd name="T81" fmla="*/ 511 h 829"/>
                <a:gd name="T82" fmla="*/ 85 w 584"/>
                <a:gd name="T83" fmla="*/ 488 h 829"/>
                <a:gd name="T84" fmla="*/ 112 w 584"/>
                <a:gd name="T85" fmla="*/ 471 h 829"/>
                <a:gd name="T86" fmla="*/ 150 w 584"/>
                <a:gd name="T87" fmla="*/ 454 h 829"/>
                <a:gd name="T88" fmla="*/ 193 w 584"/>
                <a:gd name="T89" fmla="*/ 443 h 829"/>
                <a:gd name="T90" fmla="*/ 230 w 584"/>
                <a:gd name="T91" fmla="*/ 426 h 829"/>
                <a:gd name="T92" fmla="*/ 257 w 584"/>
                <a:gd name="T93" fmla="*/ 380 h 829"/>
                <a:gd name="T94" fmla="*/ 257 w 584"/>
                <a:gd name="T95" fmla="*/ 363 h 829"/>
                <a:gd name="T96" fmla="*/ 262 w 584"/>
                <a:gd name="T97" fmla="*/ 341 h 829"/>
                <a:gd name="T98" fmla="*/ 289 w 584"/>
                <a:gd name="T99" fmla="*/ 312 h 829"/>
                <a:gd name="T100" fmla="*/ 289 w 584"/>
                <a:gd name="T101" fmla="*/ 272 h 829"/>
                <a:gd name="T102" fmla="*/ 268 w 584"/>
                <a:gd name="T103" fmla="*/ 221 h 829"/>
                <a:gd name="T104" fmla="*/ 246 w 584"/>
                <a:gd name="T105" fmla="*/ 165 h 829"/>
                <a:gd name="T106" fmla="*/ 230 w 584"/>
                <a:gd name="T107" fmla="*/ 119 h 829"/>
                <a:gd name="T108" fmla="*/ 230 w 584"/>
                <a:gd name="T109" fmla="*/ 68 h 829"/>
                <a:gd name="T110" fmla="*/ 241 w 584"/>
                <a:gd name="T111" fmla="*/ 28 h 829"/>
                <a:gd name="T112" fmla="*/ 262 w 584"/>
                <a:gd name="T113" fmla="*/ 0 h 829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w 584"/>
                <a:gd name="T172" fmla="*/ 0 h 829"/>
                <a:gd name="T173" fmla="*/ 584 w 584"/>
                <a:gd name="T174" fmla="*/ 829 h 829"/>
              </a:gdLst>
              <a:ahLst/>
              <a:cxnLst>
                <a:cxn ang="T114">
                  <a:pos x="T0" y="T1"/>
                </a:cxn>
                <a:cxn ang="T115">
                  <a:pos x="T2" y="T3"/>
                </a:cxn>
                <a:cxn ang="T116">
                  <a:pos x="T4" y="T5"/>
                </a:cxn>
                <a:cxn ang="T117">
                  <a:pos x="T6" y="T7"/>
                </a:cxn>
                <a:cxn ang="T118">
                  <a:pos x="T8" y="T9"/>
                </a:cxn>
                <a:cxn ang="T119">
                  <a:pos x="T10" y="T11"/>
                </a:cxn>
                <a:cxn ang="T120">
                  <a:pos x="T12" y="T13"/>
                </a:cxn>
                <a:cxn ang="T121">
                  <a:pos x="T14" y="T15"/>
                </a:cxn>
                <a:cxn ang="T122">
                  <a:pos x="T16" y="T17"/>
                </a:cxn>
                <a:cxn ang="T123">
                  <a:pos x="T18" y="T19"/>
                </a:cxn>
                <a:cxn ang="T124">
                  <a:pos x="T20" y="T21"/>
                </a:cxn>
                <a:cxn ang="T125">
                  <a:pos x="T22" y="T23"/>
                </a:cxn>
                <a:cxn ang="T126">
                  <a:pos x="T24" y="T25"/>
                </a:cxn>
                <a:cxn ang="T127">
                  <a:pos x="T26" y="T27"/>
                </a:cxn>
                <a:cxn ang="T128">
                  <a:pos x="T28" y="T29"/>
                </a:cxn>
                <a:cxn ang="T129">
                  <a:pos x="T30" y="T31"/>
                </a:cxn>
                <a:cxn ang="T130">
                  <a:pos x="T32" y="T33"/>
                </a:cxn>
                <a:cxn ang="T131">
                  <a:pos x="T34" y="T35"/>
                </a:cxn>
                <a:cxn ang="T132">
                  <a:pos x="T36" y="T37"/>
                </a:cxn>
                <a:cxn ang="T133">
                  <a:pos x="T38" y="T39"/>
                </a:cxn>
                <a:cxn ang="T134">
                  <a:pos x="T40" y="T41"/>
                </a:cxn>
                <a:cxn ang="T135">
                  <a:pos x="T42" y="T43"/>
                </a:cxn>
                <a:cxn ang="T136">
                  <a:pos x="T44" y="T45"/>
                </a:cxn>
                <a:cxn ang="T137">
                  <a:pos x="T46" y="T47"/>
                </a:cxn>
                <a:cxn ang="T138">
                  <a:pos x="T48" y="T49"/>
                </a:cxn>
                <a:cxn ang="T139">
                  <a:pos x="T50" y="T51"/>
                </a:cxn>
                <a:cxn ang="T140">
                  <a:pos x="T52" y="T53"/>
                </a:cxn>
                <a:cxn ang="T141">
                  <a:pos x="T54" y="T55"/>
                </a:cxn>
                <a:cxn ang="T142">
                  <a:pos x="T56" y="T57"/>
                </a:cxn>
                <a:cxn ang="T143">
                  <a:pos x="T58" y="T59"/>
                </a:cxn>
                <a:cxn ang="T144">
                  <a:pos x="T60" y="T61"/>
                </a:cxn>
                <a:cxn ang="T145">
                  <a:pos x="T62" y="T63"/>
                </a:cxn>
                <a:cxn ang="T146">
                  <a:pos x="T64" y="T65"/>
                </a:cxn>
                <a:cxn ang="T147">
                  <a:pos x="T66" y="T67"/>
                </a:cxn>
                <a:cxn ang="T148">
                  <a:pos x="T68" y="T69"/>
                </a:cxn>
                <a:cxn ang="T149">
                  <a:pos x="T70" y="T71"/>
                </a:cxn>
                <a:cxn ang="T150">
                  <a:pos x="T72" y="T73"/>
                </a:cxn>
                <a:cxn ang="T151">
                  <a:pos x="T74" y="T75"/>
                </a:cxn>
                <a:cxn ang="T152">
                  <a:pos x="T76" y="T77"/>
                </a:cxn>
                <a:cxn ang="T153">
                  <a:pos x="T78" y="T79"/>
                </a:cxn>
                <a:cxn ang="T154">
                  <a:pos x="T80" y="T81"/>
                </a:cxn>
                <a:cxn ang="T155">
                  <a:pos x="T82" y="T83"/>
                </a:cxn>
                <a:cxn ang="T156">
                  <a:pos x="T84" y="T85"/>
                </a:cxn>
                <a:cxn ang="T157">
                  <a:pos x="T86" y="T87"/>
                </a:cxn>
                <a:cxn ang="T158">
                  <a:pos x="T88" y="T89"/>
                </a:cxn>
                <a:cxn ang="T159">
                  <a:pos x="T90" y="T91"/>
                </a:cxn>
                <a:cxn ang="T160">
                  <a:pos x="T92" y="T93"/>
                </a:cxn>
                <a:cxn ang="T161">
                  <a:pos x="T94" y="T95"/>
                </a:cxn>
                <a:cxn ang="T162">
                  <a:pos x="T96" y="T97"/>
                </a:cxn>
                <a:cxn ang="T163">
                  <a:pos x="T98" y="T99"/>
                </a:cxn>
                <a:cxn ang="T164">
                  <a:pos x="T100" y="T101"/>
                </a:cxn>
                <a:cxn ang="T165">
                  <a:pos x="T102" y="T103"/>
                </a:cxn>
                <a:cxn ang="T166">
                  <a:pos x="T104" y="T105"/>
                </a:cxn>
                <a:cxn ang="T167">
                  <a:pos x="T106" y="T107"/>
                </a:cxn>
                <a:cxn ang="T168">
                  <a:pos x="T108" y="T109"/>
                </a:cxn>
                <a:cxn ang="T169">
                  <a:pos x="T110" y="T111"/>
                </a:cxn>
                <a:cxn ang="T170">
                  <a:pos x="T112" y="T113"/>
                </a:cxn>
              </a:cxnLst>
              <a:rect l="T171" t="T172" r="T173" b="T174"/>
              <a:pathLst>
                <a:path w="584" h="829">
                  <a:moveTo>
                    <a:pt x="262" y="0"/>
                  </a:moveTo>
                  <a:lnTo>
                    <a:pt x="262" y="5"/>
                  </a:lnTo>
                  <a:lnTo>
                    <a:pt x="262" y="11"/>
                  </a:lnTo>
                  <a:lnTo>
                    <a:pt x="268" y="11"/>
                  </a:lnTo>
                  <a:lnTo>
                    <a:pt x="273" y="17"/>
                  </a:lnTo>
                  <a:lnTo>
                    <a:pt x="278" y="22"/>
                  </a:lnTo>
                  <a:lnTo>
                    <a:pt x="284" y="22"/>
                  </a:lnTo>
                  <a:lnTo>
                    <a:pt x="289" y="22"/>
                  </a:lnTo>
                  <a:lnTo>
                    <a:pt x="295" y="22"/>
                  </a:lnTo>
                  <a:lnTo>
                    <a:pt x="300" y="22"/>
                  </a:lnTo>
                  <a:lnTo>
                    <a:pt x="305" y="22"/>
                  </a:lnTo>
                  <a:lnTo>
                    <a:pt x="311" y="17"/>
                  </a:lnTo>
                  <a:lnTo>
                    <a:pt x="316" y="17"/>
                  </a:lnTo>
                  <a:lnTo>
                    <a:pt x="321" y="17"/>
                  </a:lnTo>
                  <a:lnTo>
                    <a:pt x="348" y="17"/>
                  </a:lnTo>
                  <a:lnTo>
                    <a:pt x="348" y="22"/>
                  </a:lnTo>
                  <a:lnTo>
                    <a:pt x="354" y="22"/>
                  </a:lnTo>
                  <a:lnTo>
                    <a:pt x="359" y="17"/>
                  </a:lnTo>
                  <a:lnTo>
                    <a:pt x="364" y="11"/>
                  </a:lnTo>
                  <a:lnTo>
                    <a:pt x="370" y="11"/>
                  </a:lnTo>
                  <a:lnTo>
                    <a:pt x="375" y="11"/>
                  </a:lnTo>
                  <a:lnTo>
                    <a:pt x="375" y="5"/>
                  </a:lnTo>
                  <a:lnTo>
                    <a:pt x="380" y="5"/>
                  </a:lnTo>
                  <a:lnTo>
                    <a:pt x="380" y="11"/>
                  </a:lnTo>
                  <a:lnTo>
                    <a:pt x="380" y="17"/>
                  </a:lnTo>
                  <a:lnTo>
                    <a:pt x="380" y="22"/>
                  </a:lnTo>
                  <a:lnTo>
                    <a:pt x="380" y="28"/>
                  </a:lnTo>
                  <a:lnTo>
                    <a:pt x="375" y="28"/>
                  </a:lnTo>
                  <a:lnTo>
                    <a:pt x="370" y="28"/>
                  </a:lnTo>
                  <a:lnTo>
                    <a:pt x="364" y="34"/>
                  </a:lnTo>
                  <a:lnTo>
                    <a:pt x="364" y="40"/>
                  </a:lnTo>
                  <a:lnTo>
                    <a:pt x="370" y="45"/>
                  </a:lnTo>
                  <a:lnTo>
                    <a:pt x="370" y="51"/>
                  </a:lnTo>
                  <a:lnTo>
                    <a:pt x="375" y="51"/>
                  </a:lnTo>
                  <a:lnTo>
                    <a:pt x="375" y="57"/>
                  </a:lnTo>
                  <a:lnTo>
                    <a:pt x="380" y="57"/>
                  </a:lnTo>
                  <a:lnTo>
                    <a:pt x="380" y="62"/>
                  </a:lnTo>
                  <a:lnTo>
                    <a:pt x="386" y="62"/>
                  </a:lnTo>
                  <a:lnTo>
                    <a:pt x="386" y="68"/>
                  </a:lnTo>
                  <a:lnTo>
                    <a:pt x="391" y="68"/>
                  </a:lnTo>
                  <a:lnTo>
                    <a:pt x="386" y="68"/>
                  </a:lnTo>
                  <a:lnTo>
                    <a:pt x="386" y="74"/>
                  </a:lnTo>
                  <a:lnTo>
                    <a:pt x="391" y="79"/>
                  </a:lnTo>
                  <a:lnTo>
                    <a:pt x="386" y="79"/>
                  </a:lnTo>
                  <a:lnTo>
                    <a:pt x="386" y="85"/>
                  </a:lnTo>
                  <a:lnTo>
                    <a:pt x="391" y="85"/>
                  </a:lnTo>
                  <a:lnTo>
                    <a:pt x="386" y="85"/>
                  </a:lnTo>
                  <a:lnTo>
                    <a:pt x="386" y="91"/>
                  </a:lnTo>
                  <a:lnTo>
                    <a:pt x="386" y="102"/>
                  </a:lnTo>
                  <a:lnTo>
                    <a:pt x="391" y="102"/>
                  </a:lnTo>
                  <a:lnTo>
                    <a:pt x="397" y="102"/>
                  </a:lnTo>
                  <a:lnTo>
                    <a:pt x="407" y="108"/>
                  </a:lnTo>
                  <a:lnTo>
                    <a:pt x="418" y="108"/>
                  </a:lnTo>
                  <a:lnTo>
                    <a:pt x="423" y="108"/>
                  </a:lnTo>
                  <a:lnTo>
                    <a:pt x="429" y="108"/>
                  </a:lnTo>
                  <a:lnTo>
                    <a:pt x="434" y="108"/>
                  </a:lnTo>
                  <a:lnTo>
                    <a:pt x="439" y="108"/>
                  </a:lnTo>
                  <a:lnTo>
                    <a:pt x="450" y="102"/>
                  </a:lnTo>
                  <a:lnTo>
                    <a:pt x="456" y="102"/>
                  </a:lnTo>
                  <a:lnTo>
                    <a:pt x="461" y="102"/>
                  </a:lnTo>
                  <a:lnTo>
                    <a:pt x="472" y="102"/>
                  </a:lnTo>
                  <a:lnTo>
                    <a:pt x="482" y="102"/>
                  </a:lnTo>
                  <a:lnTo>
                    <a:pt x="493" y="102"/>
                  </a:lnTo>
                  <a:lnTo>
                    <a:pt x="498" y="96"/>
                  </a:lnTo>
                  <a:lnTo>
                    <a:pt x="509" y="96"/>
                  </a:lnTo>
                  <a:lnTo>
                    <a:pt x="515" y="91"/>
                  </a:lnTo>
                  <a:lnTo>
                    <a:pt x="520" y="91"/>
                  </a:lnTo>
                  <a:lnTo>
                    <a:pt x="525" y="91"/>
                  </a:lnTo>
                  <a:lnTo>
                    <a:pt x="531" y="91"/>
                  </a:lnTo>
                  <a:lnTo>
                    <a:pt x="541" y="96"/>
                  </a:lnTo>
                  <a:lnTo>
                    <a:pt x="547" y="96"/>
                  </a:lnTo>
                  <a:lnTo>
                    <a:pt x="557" y="96"/>
                  </a:lnTo>
                  <a:lnTo>
                    <a:pt x="563" y="102"/>
                  </a:lnTo>
                  <a:lnTo>
                    <a:pt x="568" y="102"/>
                  </a:lnTo>
                  <a:lnTo>
                    <a:pt x="574" y="108"/>
                  </a:lnTo>
                  <a:lnTo>
                    <a:pt x="574" y="113"/>
                  </a:lnTo>
                  <a:lnTo>
                    <a:pt x="574" y="119"/>
                  </a:lnTo>
                  <a:lnTo>
                    <a:pt x="568" y="119"/>
                  </a:lnTo>
                  <a:lnTo>
                    <a:pt x="563" y="125"/>
                  </a:lnTo>
                  <a:lnTo>
                    <a:pt x="557" y="130"/>
                  </a:lnTo>
                  <a:lnTo>
                    <a:pt x="557" y="136"/>
                  </a:lnTo>
                  <a:lnTo>
                    <a:pt x="552" y="136"/>
                  </a:lnTo>
                  <a:lnTo>
                    <a:pt x="547" y="142"/>
                  </a:lnTo>
                  <a:lnTo>
                    <a:pt x="547" y="147"/>
                  </a:lnTo>
                  <a:lnTo>
                    <a:pt x="541" y="147"/>
                  </a:lnTo>
                  <a:lnTo>
                    <a:pt x="541" y="142"/>
                  </a:lnTo>
                  <a:lnTo>
                    <a:pt x="541" y="136"/>
                  </a:lnTo>
                  <a:lnTo>
                    <a:pt x="536" y="136"/>
                  </a:lnTo>
                  <a:lnTo>
                    <a:pt x="536" y="142"/>
                  </a:lnTo>
                  <a:lnTo>
                    <a:pt x="531" y="153"/>
                  </a:lnTo>
                  <a:lnTo>
                    <a:pt x="525" y="159"/>
                  </a:lnTo>
                  <a:lnTo>
                    <a:pt x="531" y="165"/>
                  </a:lnTo>
                  <a:lnTo>
                    <a:pt x="531" y="170"/>
                  </a:lnTo>
                  <a:lnTo>
                    <a:pt x="531" y="182"/>
                  </a:lnTo>
                  <a:lnTo>
                    <a:pt x="525" y="182"/>
                  </a:lnTo>
                  <a:lnTo>
                    <a:pt x="531" y="187"/>
                  </a:lnTo>
                  <a:lnTo>
                    <a:pt x="536" y="193"/>
                  </a:lnTo>
                  <a:lnTo>
                    <a:pt x="536" y="199"/>
                  </a:lnTo>
                  <a:lnTo>
                    <a:pt x="536" y="210"/>
                  </a:lnTo>
                  <a:lnTo>
                    <a:pt x="536" y="216"/>
                  </a:lnTo>
                  <a:lnTo>
                    <a:pt x="536" y="221"/>
                  </a:lnTo>
                  <a:lnTo>
                    <a:pt x="536" y="227"/>
                  </a:lnTo>
                  <a:lnTo>
                    <a:pt x="541" y="227"/>
                  </a:lnTo>
                  <a:lnTo>
                    <a:pt x="541" y="233"/>
                  </a:lnTo>
                  <a:lnTo>
                    <a:pt x="547" y="238"/>
                  </a:lnTo>
                  <a:lnTo>
                    <a:pt x="547" y="250"/>
                  </a:lnTo>
                  <a:lnTo>
                    <a:pt x="547" y="261"/>
                  </a:lnTo>
                  <a:lnTo>
                    <a:pt x="541" y="267"/>
                  </a:lnTo>
                  <a:lnTo>
                    <a:pt x="547" y="272"/>
                  </a:lnTo>
                  <a:lnTo>
                    <a:pt x="547" y="278"/>
                  </a:lnTo>
                  <a:lnTo>
                    <a:pt x="547" y="284"/>
                  </a:lnTo>
                  <a:lnTo>
                    <a:pt x="552" y="290"/>
                  </a:lnTo>
                  <a:lnTo>
                    <a:pt x="547" y="295"/>
                  </a:lnTo>
                  <a:lnTo>
                    <a:pt x="531" y="312"/>
                  </a:lnTo>
                  <a:lnTo>
                    <a:pt x="525" y="318"/>
                  </a:lnTo>
                  <a:lnTo>
                    <a:pt x="525" y="324"/>
                  </a:lnTo>
                  <a:lnTo>
                    <a:pt x="525" y="329"/>
                  </a:lnTo>
                  <a:lnTo>
                    <a:pt x="531" y="335"/>
                  </a:lnTo>
                  <a:lnTo>
                    <a:pt x="536" y="335"/>
                  </a:lnTo>
                  <a:lnTo>
                    <a:pt x="541" y="341"/>
                  </a:lnTo>
                  <a:lnTo>
                    <a:pt x="547" y="346"/>
                  </a:lnTo>
                  <a:lnTo>
                    <a:pt x="552" y="346"/>
                  </a:lnTo>
                  <a:lnTo>
                    <a:pt x="557" y="352"/>
                  </a:lnTo>
                  <a:lnTo>
                    <a:pt x="557" y="358"/>
                  </a:lnTo>
                  <a:lnTo>
                    <a:pt x="557" y="363"/>
                  </a:lnTo>
                  <a:lnTo>
                    <a:pt x="557" y="369"/>
                  </a:lnTo>
                  <a:lnTo>
                    <a:pt x="557" y="375"/>
                  </a:lnTo>
                  <a:lnTo>
                    <a:pt x="552" y="380"/>
                  </a:lnTo>
                  <a:lnTo>
                    <a:pt x="552" y="392"/>
                  </a:lnTo>
                  <a:lnTo>
                    <a:pt x="547" y="397"/>
                  </a:lnTo>
                  <a:lnTo>
                    <a:pt x="541" y="403"/>
                  </a:lnTo>
                  <a:lnTo>
                    <a:pt x="536" y="403"/>
                  </a:lnTo>
                  <a:lnTo>
                    <a:pt x="531" y="409"/>
                  </a:lnTo>
                  <a:lnTo>
                    <a:pt x="531" y="414"/>
                  </a:lnTo>
                  <a:lnTo>
                    <a:pt x="531" y="420"/>
                  </a:lnTo>
                  <a:lnTo>
                    <a:pt x="520" y="426"/>
                  </a:lnTo>
                  <a:lnTo>
                    <a:pt x="520" y="432"/>
                  </a:lnTo>
                  <a:lnTo>
                    <a:pt x="520" y="437"/>
                  </a:lnTo>
                  <a:lnTo>
                    <a:pt x="515" y="437"/>
                  </a:lnTo>
                  <a:lnTo>
                    <a:pt x="515" y="443"/>
                  </a:lnTo>
                  <a:lnTo>
                    <a:pt x="515" y="449"/>
                  </a:lnTo>
                  <a:lnTo>
                    <a:pt x="515" y="454"/>
                  </a:lnTo>
                  <a:lnTo>
                    <a:pt x="515" y="460"/>
                  </a:lnTo>
                  <a:lnTo>
                    <a:pt x="515" y="466"/>
                  </a:lnTo>
                  <a:lnTo>
                    <a:pt x="509" y="471"/>
                  </a:lnTo>
                  <a:lnTo>
                    <a:pt x="515" y="477"/>
                  </a:lnTo>
                  <a:lnTo>
                    <a:pt x="515" y="483"/>
                  </a:lnTo>
                  <a:lnTo>
                    <a:pt x="515" y="494"/>
                  </a:lnTo>
                  <a:lnTo>
                    <a:pt x="520" y="494"/>
                  </a:lnTo>
                  <a:lnTo>
                    <a:pt x="525" y="500"/>
                  </a:lnTo>
                  <a:lnTo>
                    <a:pt x="531" y="505"/>
                  </a:lnTo>
                  <a:lnTo>
                    <a:pt x="536" y="511"/>
                  </a:lnTo>
                  <a:lnTo>
                    <a:pt x="547" y="522"/>
                  </a:lnTo>
                  <a:lnTo>
                    <a:pt x="568" y="534"/>
                  </a:lnTo>
                  <a:lnTo>
                    <a:pt x="568" y="539"/>
                  </a:lnTo>
                  <a:lnTo>
                    <a:pt x="574" y="557"/>
                  </a:lnTo>
                  <a:lnTo>
                    <a:pt x="574" y="562"/>
                  </a:lnTo>
                  <a:lnTo>
                    <a:pt x="579" y="562"/>
                  </a:lnTo>
                  <a:lnTo>
                    <a:pt x="579" y="568"/>
                  </a:lnTo>
                  <a:lnTo>
                    <a:pt x="579" y="574"/>
                  </a:lnTo>
                  <a:lnTo>
                    <a:pt x="579" y="579"/>
                  </a:lnTo>
                  <a:lnTo>
                    <a:pt x="579" y="585"/>
                  </a:lnTo>
                  <a:lnTo>
                    <a:pt x="579" y="591"/>
                  </a:lnTo>
                  <a:lnTo>
                    <a:pt x="579" y="596"/>
                  </a:lnTo>
                  <a:lnTo>
                    <a:pt x="579" y="602"/>
                  </a:lnTo>
                  <a:lnTo>
                    <a:pt x="579" y="608"/>
                  </a:lnTo>
                  <a:lnTo>
                    <a:pt x="574" y="613"/>
                  </a:lnTo>
                  <a:lnTo>
                    <a:pt x="574" y="619"/>
                  </a:lnTo>
                  <a:lnTo>
                    <a:pt x="579" y="625"/>
                  </a:lnTo>
                  <a:lnTo>
                    <a:pt x="584" y="625"/>
                  </a:lnTo>
                  <a:lnTo>
                    <a:pt x="584" y="630"/>
                  </a:lnTo>
                  <a:lnTo>
                    <a:pt x="579" y="636"/>
                  </a:lnTo>
                  <a:lnTo>
                    <a:pt x="579" y="642"/>
                  </a:lnTo>
                  <a:lnTo>
                    <a:pt x="574" y="642"/>
                  </a:lnTo>
                  <a:lnTo>
                    <a:pt x="568" y="647"/>
                  </a:lnTo>
                  <a:lnTo>
                    <a:pt x="568" y="653"/>
                  </a:lnTo>
                  <a:lnTo>
                    <a:pt x="557" y="653"/>
                  </a:lnTo>
                  <a:lnTo>
                    <a:pt x="552" y="664"/>
                  </a:lnTo>
                  <a:lnTo>
                    <a:pt x="541" y="670"/>
                  </a:lnTo>
                  <a:lnTo>
                    <a:pt x="536" y="676"/>
                  </a:lnTo>
                  <a:lnTo>
                    <a:pt x="525" y="676"/>
                  </a:lnTo>
                  <a:lnTo>
                    <a:pt x="525" y="682"/>
                  </a:lnTo>
                  <a:lnTo>
                    <a:pt x="525" y="687"/>
                  </a:lnTo>
                  <a:lnTo>
                    <a:pt x="525" y="693"/>
                  </a:lnTo>
                  <a:lnTo>
                    <a:pt x="525" y="699"/>
                  </a:lnTo>
                  <a:lnTo>
                    <a:pt x="520" y="699"/>
                  </a:lnTo>
                  <a:lnTo>
                    <a:pt x="525" y="704"/>
                  </a:lnTo>
                  <a:lnTo>
                    <a:pt x="520" y="710"/>
                  </a:lnTo>
                  <a:lnTo>
                    <a:pt x="515" y="721"/>
                  </a:lnTo>
                  <a:lnTo>
                    <a:pt x="509" y="721"/>
                  </a:lnTo>
                  <a:lnTo>
                    <a:pt x="504" y="721"/>
                  </a:lnTo>
                  <a:lnTo>
                    <a:pt x="498" y="721"/>
                  </a:lnTo>
                  <a:lnTo>
                    <a:pt x="493" y="721"/>
                  </a:lnTo>
                  <a:lnTo>
                    <a:pt x="488" y="721"/>
                  </a:lnTo>
                  <a:lnTo>
                    <a:pt x="482" y="716"/>
                  </a:lnTo>
                  <a:lnTo>
                    <a:pt x="477" y="716"/>
                  </a:lnTo>
                  <a:lnTo>
                    <a:pt x="472" y="710"/>
                  </a:lnTo>
                  <a:lnTo>
                    <a:pt x="461" y="710"/>
                  </a:lnTo>
                  <a:lnTo>
                    <a:pt x="456" y="704"/>
                  </a:lnTo>
                  <a:lnTo>
                    <a:pt x="450" y="704"/>
                  </a:lnTo>
                  <a:lnTo>
                    <a:pt x="445" y="699"/>
                  </a:lnTo>
                  <a:lnTo>
                    <a:pt x="439" y="699"/>
                  </a:lnTo>
                  <a:lnTo>
                    <a:pt x="434" y="693"/>
                  </a:lnTo>
                  <a:lnTo>
                    <a:pt x="429" y="693"/>
                  </a:lnTo>
                  <a:lnTo>
                    <a:pt x="429" y="687"/>
                  </a:lnTo>
                  <a:lnTo>
                    <a:pt x="423" y="687"/>
                  </a:lnTo>
                  <a:lnTo>
                    <a:pt x="423" y="682"/>
                  </a:lnTo>
                  <a:lnTo>
                    <a:pt x="418" y="676"/>
                  </a:lnTo>
                  <a:lnTo>
                    <a:pt x="418" y="670"/>
                  </a:lnTo>
                  <a:lnTo>
                    <a:pt x="413" y="670"/>
                  </a:lnTo>
                  <a:lnTo>
                    <a:pt x="413" y="676"/>
                  </a:lnTo>
                  <a:lnTo>
                    <a:pt x="407" y="682"/>
                  </a:lnTo>
                  <a:lnTo>
                    <a:pt x="402" y="687"/>
                  </a:lnTo>
                  <a:lnTo>
                    <a:pt x="397" y="687"/>
                  </a:lnTo>
                  <a:lnTo>
                    <a:pt x="397" y="693"/>
                  </a:lnTo>
                  <a:lnTo>
                    <a:pt x="391" y="693"/>
                  </a:lnTo>
                  <a:lnTo>
                    <a:pt x="386" y="699"/>
                  </a:lnTo>
                  <a:lnTo>
                    <a:pt x="386" y="704"/>
                  </a:lnTo>
                  <a:lnTo>
                    <a:pt x="380" y="704"/>
                  </a:lnTo>
                  <a:lnTo>
                    <a:pt x="370" y="710"/>
                  </a:lnTo>
                  <a:lnTo>
                    <a:pt x="364" y="716"/>
                  </a:lnTo>
                  <a:lnTo>
                    <a:pt x="359" y="716"/>
                  </a:lnTo>
                  <a:lnTo>
                    <a:pt x="354" y="716"/>
                  </a:lnTo>
                  <a:lnTo>
                    <a:pt x="343" y="721"/>
                  </a:lnTo>
                  <a:lnTo>
                    <a:pt x="338" y="721"/>
                  </a:lnTo>
                  <a:lnTo>
                    <a:pt x="332" y="721"/>
                  </a:lnTo>
                  <a:lnTo>
                    <a:pt x="327" y="721"/>
                  </a:lnTo>
                  <a:lnTo>
                    <a:pt x="321" y="727"/>
                  </a:lnTo>
                  <a:lnTo>
                    <a:pt x="316" y="727"/>
                  </a:lnTo>
                  <a:lnTo>
                    <a:pt x="311" y="721"/>
                  </a:lnTo>
                  <a:lnTo>
                    <a:pt x="311" y="716"/>
                  </a:lnTo>
                  <a:lnTo>
                    <a:pt x="305" y="716"/>
                  </a:lnTo>
                  <a:lnTo>
                    <a:pt x="295" y="721"/>
                  </a:lnTo>
                  <a:lnTo>
                    <a:pt x="289" y="721"/>
                  </a:lnTo>
                  <a:lnTo>
                    <a:pt x="284" y="721"/>
                  </a:lnTo>
                  <a:lnTo>
                    <a:pt x="278" y="721"/>
                  </a:lnTo>
                  <a:lnTo>
                    <a:pt x="278" y="727"/>
                  </a:lnTo>
                  <a:lnTo>
                    <a:pt x="278" y="733"/>
                  </a:lnTo>
                  <a:lnTo>
                    <a:pt x="273" y="738"/>
                  </a:lnTo>
                  <a:lnTo>
                    <a:pt x="273" y="744"/>
                  </a:lnTo>
                  <a:lnTo>
                    <a:pt x="268" y="755"/>
                  </a:lnTo>
                  <a:lnTo>
                    <a:pt x="268" y="761"/>
                  </a:lnTo>
                  <a:lnTo>
                    <a:pt x="257" y="767"/>
                  </a:lnTo>
                  <a:lnTo>
                    <a:pt x="252" y="772"/>
                  </a:lnTo>
                  <a:lnTo>
                    <a:pt x="252" y="778"/>
                  </a:lnTo>
                  <a:lnTo>
                    <a:pt x="252" y="784"/>
                  </a:lnTo>
                  <a:lnTo>
                    <a:pt x="246" y="789"/>
                  </a:lnTo>
                  <a:lnTo>
                    <a:pt x="241" y="795"/>
                  </a:lnTo>
                  <a:lnTo>
                    <a:pt x="236" y="801"/>
                  </a:lnTo>
                  <a:lnTo>
                    <a:pt x="230" y="807"/>
                  </a:lnTo>
                  <a:lnTo>
                    <a:pt x="225" y="807"/>
                  </a:lnTo>
                  <a:lnTo>
                    <a:pt x="219" y="812"/>
                  </a:lnTo>
                  <a:lnTo>
                    <a:pt x="214" y="818"/>
                  </a:lnTo>
                  <a:lnTo>
                    <a:pt x="214" y="824"/>
                  </a:lnTo>
                  <a:lnTo>
                    <a:pt x="203" y="824"/>
                  </a:lnTo>
                  <a:lnTo>
                    <a:pt x="198" y="824"/>
                  </a:lnTo>
                  <a:lnTo>
                    <a:pt x="182" y="824"/>
                  </a:lnTo>
                  <a:lnTo>
                    <a:pt x="177" y="824"/>
                  </a:lnTo>
                  <a:lnTo>
                    <a:pt x="166" y="824"/>
                  </a:lnTo>
                  <a:lnTo>
                    <a:pt x="144" y="829"/>
                  </a:lnTo>
                  <a:lnTo>
                    <a:pt x="139" y="829"/>
                  </a:lnTo>
                  <a:lnTo>
                    <a:pt x="112" y="829"/>
                  </a:lnTo>
                  <a:lnTo>
                    <a:pt x="107" y="824"/>
                  </a:lnTo>
                  <a:lnTo>
                    <a:pt x="107" y="818"/>
                  </a:lnTo>
                  <a:lnTo>
                    <a:pt x="107" y="812"/>
                  </a:lnTo>
                  <a:lnTo>
                    <a:pt x="107" y="807"/>
                  </a:lnTo>
                  <a:lnTo>
                    <a:pt x="107" y="801"/>
                  </a:lnTo>
                  <a:lnTo>
                    <a:pt x="101" y="784"/>
                  </a:lnTo>
                  <a:lnTo>
                    <a:pt x="96" y="767"/>
                  </a:lnTo>
                  <a:lnTo>
                    <a:pt x="96" y="755"/>
                  </a:lnTo>
                  <a:lnTo>
                    <a:pt x="91" y="744"/>
                  </a:lnTo>
                  <a:lnTo>
                    <a:pt x="91" y="738"/>
                  </a:lnTo>
                  <a:lnTo>
                    <a:pt x="91" y="733"/>
                  </a:lnTo>
                  <a:lnTo>
                    <a:pt x="85" y="727"/>
                  </a:lnTo>
                  <a:lnTo>
                    <a:pt x="85" y="721"/>
                  </a:lnTo>
                  <a:lnTo>
                    <a:pt x="80" y="716"/>
                  </a:lnTo>
                  <a:lnTo>
                    <a:pt x="80" y="710"/>
                  </a:lnTo>
                  <a:lnTo>
                    <a:pt x="75" y="704"/>
                  </a:lnTo>
                  <a:lnTo>
                    <a:pt x="69" y="693"/>
                  </a:lnTo>
                  <a:lnTo>
                    <a:pt x="64" y="682"/>
                  </a:lnTo>
                  <a:lnTo>
                    <a:pt x="59" y="676"/>
                  </a:lnTo>
                  <a:lnTo>
                    <a:pt x="53" y="670"/>
                  </a:lnTo>
                  <a:lnTo>
                    <a:pt x="53" y="664"/>
                  </a:lnTo>
                  <a:lnTo>
                    <a:pt x="42" y="659"/>
                  </a:lnTo>
                  <a:lnTo>
                    <a:pt x="42" y="653"/>
                  </a:lnTo>
                  <a:lnTo>
                    <a:pt x="42" y="647"/>
                  </a:lnTo>
                  <a:lnTo>
                    <a:pt x="37" y="647"/>
                  </a:lnTo>
                  <a:lnTo>
                    <a:pt x="26" y="636"/>
                  </a:lnTo>
                  <a:lnTo>
                    <a:pt x="21" y="630"/>
                  </a:lnTo>
                  <a:lnTo>
                    <a:pt x="10" y="619"/>
                  </a:lnTo>
                  <a:lnTo>
                    <a:pt x="10" y="613"/>
                  </a:lnTo>
                  <a:lnTo>
                    <a:pt x="5" y="613"/>
                  </a:lnTo>
                  <a:lnTo>
                    <a:pt x="0" y="608"/>
                  </a:lnTo>
                  <a:lnTo>
                    <a:pt x="0" y="602"/>
                  </a:lnTo>
                  <a:lnTo>
                    <a:pt x="5" y="602"/>
                  </a:lnTo>
                  <a:lnTo>
                    <a:pt x="10" y="602"/>
                  </a:lnTo>
                  <a:lnTo>
                    <a:pt x="10" y="596"/>
                  </a:lnTo>
                  <a:lnTo>
                    <a:pt x="16" y="596"/>
                  </a:lnTo>
                  <a:lnTo>
                    <a:pt x="16" y="591"/>
                  </a:lnTo>
                  <a:lnTo>
                    <a:pt x="16" y="579"/>
                  </a:lnTo>
                  <a:lnTo>
                    <a:pt x="16" y="574"/>
                  </a:lnTo>
                  <a:lnTo>
                    <a:pt x="16" y="568"/>
                  </a:lnTo>
                  <a:lnTo>
                    <a:pt x="16" y="562"/>
                  </a:lnTo>
                  <a:lnTo>
                    <a:pt x="10" y="557"/>
                  </a:lnTo>
                  <a:lnTo>
                    <a:pt x="10" y="551"/>
                  </a:lnTo>
                  <a:lnTo>
                    <a:pt x="16" y="551"/>
                  </a:lnTo>
                  <a:lnTo>
                    <a:pt x="21" y="551"/>
                  </a:lnTo>
                  <a:lnTo>
                    <a:pt x="21" y="557"/>
                  </a:lnTo>
                  <a:lnTo>
                    <a:pt x="26" y="557"/>
                  </a:lnTo>
                  <a:lnTo>
                    <a:pt x="32" y="562"/>
                  </a:lnTo>
                  <a:lnTo>
                    <a:pt x="37" y="562"/>
                  </a:lnTo>
                  <a:lnTo>
                    <a:pt x="42" y="562"/>
                  </a:lnTo>
                  <a:lnTo>
                    <a:pt x="48" y="562"/>
                  </a:lnTo>
                  <a:lnTo>
                    <a:pt x="53" y="562"/>
                  </a:lnTo>
                  <a:lnTo>
                    <a:pt x="59" y="562"/>
                  </a:lnTo>
                  <a:lnTo>
                    <a:pt x="64" y="562"/>
                  </a:lnTo>
                  <a:lnTo>
                    <a:pt x="64" y="557"/>
                  </a:lnTo>
                  <a:lnTo>
                    <a:pt x="64" y="562"/>
                  </a:lnTo>
                  <a:lnTo>
                    <a:pt x="69" y="557"/>
                  </a:lnTo>
                  <a:lnTo>
                    <a:pt x="64" y="557"/>
                  </a:lnTo>
                  <a:lnTo>
                    <a:pt x="64" y="551"/>
                  </a:lnTo>
                  <a:lnTo>
                    <a:pt x="69" y="551"/>
                  </a:lnTo>
                  <a:lnTo>
                    <a:pt x="69" y="545"/>
                  </a:lnTo>
                  <a:lnTo>
                    <a:pt x="75" y="534"/>
                  </a:lnTo>
                  <a:lnTo>
                    <a:pt x="75" y="528"/>
                  </a:lnTo>
                  <a:lnTo>
                    <a:pt x="75" y="522"/>
                  </a:lnTo>
                  <a:lnTo>
                    <a:pt x="75" y="517"/>
                  </a:lnTo>
                  <a:lnTo>
                    <a:pt x="69" y="511"/>
                  </a:lnTo>
                  <a:lnTo>
                    <a:pt x="69" y="505"/>
                  </a:lnTo>
                  <a:lnTo>
                    <a:pt x="69" y="500"/>
                  </a:lnTo>
                  <a:lnTo>
                    <a:pt x="69" y="494"/>
                  </a:lnTo>
                  <a:lnTo>
                    <a:pt x="75" y="494"/>
                  </a:lnTo>
                  <a:lnTo>
                    <a:pt x="75" y="488"/>
                  </a:lnTo>
                  <a:lnTo>
                    <a:pt x="80" y="488"/>
                  </a:lnTo>
                  <a:lnTo>
                    <a:pt x="80" y="494"/>
                  </a:lnTo>
                  <a:lnTo>
                    <a:pt x="85" y="488"/>
                  </a:lnTo>
                  <a:lnTo>
                    <a:pt x="85" y="483"/>
                  </a:lnTo>
                  <a:lnTo>
                    <a:pt x="85" y="477"/>
                  </a:lnTo>
                  <a:lnTo>
                    <a:pt x="91" y="466"/>
                  </a:lnTo>
                  <a:lnTo>
                    <a:pt x="96" y="466"/>
                  </a:lnTo>
                  <a:lnTo>
                    <a:pt x="101" y="466"/>
                  </a:lnTo>
                  <a:lnTo>
                    <a:pt x="107" y="460"/>
                  </a:lnTo>
                  <a:lnTo>
                    <a:pt x="112" y="466"/>
                  </a:lnTo>
                  <a:lnTo>
                    <a:pt x="112" y="471"/>
                  </a:lnTo>
                  <a:lnTo>
                    <a:pt x="118" y="471"/>
                  </a:lnTo>
                  <a:lnTo>
                    <a:pt x="123" y="471"/>
                  </a:lnTo>
                  <a:lnTo>
                    <a:pt x="128" y="471"/>
                  </a:lnTo>
                  <a:lnTo>
                    <a:pt x="134" y="471"/>
                  </a:lnTo>
                  <a:lnTo>
                    <a:pt x="134" y="466"/>
                  </a:lnTo>
                  <a:lnTo>
                    <a:pt x="139" y="466"/>
                  </a:lnTo>
                  <a:lnTo>
                    <a:pt x="144" y="460"/>
                  </a:lnTo>
                  <a:lnTo>
                    <a:pt x="150" y="454"/>
                  </a:lnTo>
                  <a:lnTo>
                    <a:pt x="155" y="454"/>
                  </a:lnTo>
                  <a:lnTo>
                    <a:pt x="155" y="449"/>
                  </a:lnTo>
                  <a:lnTo>
                    <a:pt x="166" y="443"/>
                  </a:lnTo>
                  <a:lnTo>
                    <a:pt x="171" y="443"/>
                  </a:lnTo>
                  <a:lnTo>
                    <a:pt x="177" y="443"/>
                  </a:lnTo>
                  <a:lnTo>
                    <a:pt x="182" y="443"/>
                  </a:lnTo>
                  <a:lnTo>
                    <a:pt x="187" y="443"/>
                  </a:lnTo>
                  <a:lnTo>
                    <a:pt x="193" y="443"/>
                  </a:lnTo>
                  <a:lnTo>
                    <a:pt x="198" y="443"/>
                  </a:lnTo>
                  <a:lnTo>
                    <a:pt x="203" y="437"/>
                  </a:lnTo>
                  <a:lnTo>
                    <a:pt x="214" y="437"/>
                  </a:lnTo>
                  <a:lnTo>
                    <a:pt x="219" y="437"/>
                  </a:lnTo>
                  <a:lnTo>
                    <a:pt x="219" y="443"/>
                  </a:lnTo>
                  <a:lnTo>
                    <a:pt x="219" y="437"/>
                  </a:lnTo>
                  <a:lnTo>
                    <a:pt x="225" y="432"/>
                  </a:lnTo>
                  <a:lnTo>
                    <a:pt x="230" y="426"/>
                  </a:lnTo>
                  <a:lnTo>
                    <a:pt x="241" y="420"/>
                  </a:lnTo>
                  <a:lnTo>
                    <a:pt x="241" y="414"/>
                  </a:lnTo>
                  <a:lnTo>
                    <a:pt x="252" y="409"/>
                  </a:lnTo>
                  <a:lnTo>
                    <a:pt x="257" y="397"/>
                  </a:lnTo>
                  <a:lnTo>
                    <a:pt x="262" y="397"/>
                  </a:lnTo>
                  <a:lnTo>
                    <a:pt x="257" y="392"/>
                  </a:lnTo>
                  <a:lnTo>
                    <a:pt x="262" y="386"/>
                  </a:lnTo>
                  <a:lnTo>
                    <a:pt x="257" y="380"/>
                  </a:lnTo>
                  <a:lnTo>
                    <a:pt x="257" y="375"/>
                  </a:lnTo>
                  <a:lnTo>
                    <a:pt x="262" y="375"/>
                  </a:lnTo>
                  <a:lnTo>
                    <a:pt x="268" y="375"/>
                  </a:lnTo>
                  <a:lnTo>
                    <a:pt x="268" y="369"/>
                  </a:lnTo>
                  <a:lnTo>
                    <a:pt x="273" y="369"/>
                  </a:lnTo>
                  <a:lnTo>
                    <a:pt x="268" y="363"/>
                  </a:lnTo>
                  <a:lnTo>
                    <a:pt x="262" y="363"/>
                  </a:lnTo>
                  <a:lnTo>
                    <a:pt x="257" y="363"/>
                  </a:lnTo>
                  <a:lnTo>
                    <a:pt x="257" y="358"/>
                  </a:lnTo>
                  <a:lnTo>
                    <a:pt x="262" y="358"/>
                  </a:lnTo>
                  <a:lnTo>
                    <a:pt x="262" y="352"/>
                  </a:lnTo>
                  <a:lnTo>
                    <a:pt x="268" y="352"/>
                  </a:lnTo>
                  <a:lnTo>
                    <a:pt x="262" y="352"/>
                  </a:lnTo>
                  <a:lnTo>
                    <a:pt x="262" y="346"/>
                  </a:lnTo>
                  <a:lnTo>
                    <a:pt x="268" y="346"/>
                  </a:lnTo>
                  <a:lnTo>
                    <a:pt x="262" y="341"/>
                  </a:lnTo>
                  <a:lnTo>
                    <a:pt x="268" y="341"/>
                  </a:lnTo>
                  <a:lnTo>
                    <a:pt x="273" y="341"/>
                  </a:lnTo>
                  <a:lnTo>
                    <a:pt x="273" y="335"/>
                  </a:lnTo>
                  <a:lnTo>
                    <a:pt x="278" y="335"/>
                  </a:lnTo>
                  <a:lnTo>
                    <a:pt x="278" y="329"/>
                  </a:lnTo>
                  <a:lnTo>
                    <a:pt x="284" y="324"/>
                  </a:lnTo>
                  <a:lnTo>
                    <a:pt x="289" y="318"/>
                  </a:lnTo>
                  <a:lnTo>
                    <a:pt x="289" y="312"/>
                  </a:lnTo>
                  <a:lnTo>
                    <a:pt x="289" y="307"/>
                  </a:lnTo>
                  <a:lnTo>
                    <a:pt x="289" y="301"/>
                  </a:lnTo>
                  <a:lnTo>
                    <a:pt x="289" y="295"/>
                  </a:lnTo>
                  <a:lnTo>
                    <a:pt x="289" y="290"/>
                  </a:lnTo>
                  <a:lnTo>
                    <a:pt x="284" y="290"/>
                  </a:lnTo>
                  <a:lnTo>
                    <a:pt x="284" y="284"/>
                  </a:lnTo>
                  <a:lnTo>
                    <a:pt x="289" y="278"/>
                  </a:lnTo>
                  <a:lnTo>
                    <a:pt x="289" y="272"/>
                  </a:lnTo>
                  <a:lnTo>
                    <a:pt x="289" y="267"/>
                  </a:lnTo>
                  <a:lnTo>
                    <a:pt x="284" y="261"/>
                  </a:lnTo>
                  <a:lnTo>
                    <a:pt x="284" y="255"/>
                  </a:lnTo>
                  <a:lnTo>
                    <a:pt x="284" y="250"/>
                  </a:lnTo>
                  <a:lnTo>
                    <a:pt x="278" y="244"/>
                  </a:lnTo>
                  <a:lnTo>
                    <a:pt x="273" y="233"/>
                  </a:lnTo>
                  <a:lnTo>
                    <a:pt x="273" y="227"/>
                  </a:lnTo>
                  <a:lnTo>
                    <a:pt x="268" y="221"/>
                  </a:lnTo>
                  <a:lnTo>
                    <a:pt x="268" y="210"/>
                  </a:lnTo>
                  <a:lnTo>
                    <a:pt x="262" y="204"/>
                  </a:lnTo>
                  <a:lnTo>
                    <a:pt x="262" y="199"/>
                  </a:lnTo>
                  <a:lnTo>
                    <a:pt x="257" y="193"/>
                  </a:lnTo>
                  <a:lnTo>
                    <a:pt x="252" y="187"/>
                  </a:lnTo>
                  <a:lnTo>
                    <a:pt x="252" y="176"/>
                  </a:lnTo>
                  <a:lnTo>
                    <a:pt x="246" y="170"/>
                  </a:lnTo>
                  <a:lnTo>
                    <a:pt x="246" y="165"/>
                  </a:lnTo>
                  <a:lnTo>
                    <a:pt x="246" y="159"/>
                  </a:lnTo>
                  <a:lnTo>
                    <a:pt x="241" y="159"/>
                  </a:lnTo>
                  <a:lnTo>
                    <a:pt x="241" y="153"/>
                  </a:lnTo>
                  <a:lnTo>
                    <a:pt x="241" y="147"/>
                  </a:lnTo>
                  <a:lnTo>
                    <a:pt x="236" y="142"/>
                  </a:lnTo>
                  <a:lnTo>
                    <a:pt x="236" y="130"/>
                  </a:lnTo>
                  <a:lnTo>
                    <a:pt x="230" y="125"/>
                  </a:lnTo>
                  <a:lnTo>
                    <a:pt x="230" y="119"/>
                  </a:lnTo>
                  <a:lnTo>
                    <a:pt x="230" y="113"/>
                  </a:lnTo>
                  <a:lnTo>
                    <a:pt x="230" y="108"/>
                  </a:lnTo>
                  <a:lnTo>
                    <a:pt x="230" y="102"/>
                  </a:lnTo>
                  <a:lnTo>
                    <a:pt x="230" y="96"/>
                  </a:lnTo>
                  <a:lnTo>
                    <a:pt x="230" y="91"/>
                  </a:lnTo>
                  <a:lnTo>
                    <a:pt x="230" y="79"/>
                  </a:lnTo>
                  <a:lnTo>
                    <a:pt x="230" y="74"/>
                  </a:lnTo>
                  <a:lnTo>
                    <a:pt x="230" y="68"/>
                  </a:lnTo>
                  <a:lnTo>
                    <a:pt x="230" y="62"/>
                  </a:lnTo>
                  <a:lnTo>
                    <a:pt x="230" y="57"/>
                  </a:lnTo>
                  <a:lnTo>
                    <a:pt x="230" y="51"/>
                  </a:lnTo>
                  <a:lnTo>
                    <a:pt x="236" y="45"/>
                  </a:lnTo>
                  <a:lnTo>
                    <a:pt x="236" y="40"/>
                  </a:lnTo>
                  <a:lnTo>
                    <a:pt x="236" y="34"/>
                  </a:lnTo>
                  <a:lnTo>
                    <a:pt x="236" y="28"/>
                  </a:lnTo>
                  <a:lnTo>
                    <a:pt x="241" y="28"/>
                  </a:lnTo>
                  <a:lnTo>
                    <a:pt x="241" y="22"/>
                  </a:lnTo>
                  <a:lnTo>
                    <a:pt x="241" y="17"/>
                  </a:lnTo>
                  <a:lnTo>
                    <a:pt x="241" y="11"/>
                  </a:lnTo>
                  <a:lnTo>
                    <a:pt x="241" y="5"/>
                  </a:lnTo>
                  <a:lnTo>
                    <a:pt x="246" y="5"/>
                  </a:lnTo>
                  <a:lnTo>
                    <a:pt x="252" y="0"/>
                  </a:lnTo>
                  <a:lnTo>
                    <a:pt x="257" y="0"/>
                  </a:lnTo>
                  <a:lnTo>
                    <a:pt x="262" y="0"/>
                  </a:lnTo>
                  <a:close/>
                </a:path>
              </a:pathLst>
            </a:custGeom>
            <a:solidFill>
              <a:srgbClr val="0066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441614" name="Freeform 66">
              <a:extLst>
                <a:ext uri="{FF2B5EF4-FFF2-40B4-BE49-F238E27FC236}">
                  <a16:creationId xmlns:a16="http://schemas.microsoft.com/office/drawing/2014/main" id="{00000000-0008-0000-0200-0000CE833400}"/>
                </a:ext>
              </a:extLst>
            </xdr:cNvPr>
            <xdr:cNvSpPr>
              <a:spLocks/>
            </xdr:cNvSpPr>
          </xdr:nvSpPr>
          <xdr:spPr bwMode="auto">
            <a:xfrm>
              <a:off x="2077" y="1157"/>
              <a:ext cx="25" cy="22"/>
            </a:xfrm>
            <a:custGeom>
              <a:avLst/>
              <a:gdLst>
                <a:gd name="T0" fmla="*/ 0 w 5"/>
                <a:gd name="T1" fmla="*/ 0 h 4"/>
                <a:gd name="T2" fmla="*/ 0 w 5"/>
                <a:gd name="T3" fmla="*/ 2147483646 h 4"/>
                <a:gd name="T4" fmla="*/ 2147483646 w 5"/>
                <a:gd name="T5" fmla="*/ 2147483646 h 4"/>
                <a:gd name="T6" fmla="*/ 2147483646 w 5"/>
                <a:gd name="T7" fmla="*/ 2147483646 h 4"/>
                <a:gd name="T8" fmla="*/ 2147483646 w 5"/>
                <a:gd name="T9" fmla="*/ 2147483646 h 4"/>
                <a:gd name="T10" fmla="*/ 2147483646 w 5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4"/>
                <a:gd name="T20" fmla="*/ 5 w 5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4">
                  <a:moveTo>
                    <a:pt x="0" y="0"/>
                  </a:moveTo>
                  <a:lnTo>
                    <a:pt x="0" y="2"/>
                  </a:lnTo>
                  <a:lnTo>
                    <a:pt x="2" y="3"/>
                  </a:lnTo>
                  <a:lnTo>
                    <a:pt x="3" y="4"/>
                  </a:lnTo>
                  <a:lnTo>
                    <a:pt x="5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15" name="Freeform 67">
              <a:extLst>
                <a:ext uri="{FF2B5EF4-FFF2-40B4-BE49-F238E27FC236}">
                  <a16:creationId xmlns:a16="http://schemas.microsoft.com/office/drawing/2014/main" id="{00000000-0008-0000-0200-0000CF833400}"/>
                </a:ext>
              </a:extLst>
            </xdr:cNvPr>
            <xdr:cNvSpPr>
              <a:spLocks/>
            </xdr:cNvSpPr>
          </xdr:nvSpPr>
          <xdr:spPr bwMode="auto">
            <a:xfrm>
              <a:off x="2115" y="1174"/>
              <a:ext cx="42" cy="5"/>
            </a:xfrm>
            <a:custGeom>
              <a:avLst/>
              <a:gdLst>
                <a:gd name="T0" fmla="*/ 0 w 8"/>
                <a:gd name="T1" fmla="*/ 2147483646 h 1"/>
                <a:gd name="T2" fmla="*/ 2147483646 w 8"/>
                <a:gd name="T3" fmla="*/ 0 h 1"/>
                <a:gd name="T4" fmla="*/ 2147483646 w 8"/>
                <a:gd name="T5" fmla="*/ 0 h 1"/>
                <a:gd name="T6" fmla="*/ 2147483646 w 8"/>
                <a:gd name="T7" fmla="*/ 0 h 1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8"/>
                <a:gd name="T13" fmla="*/ 0 h 1"/>
                <a:gd name="T14" fmla="*/ 8 w 8"/>
                <a:gd name="T15" fmla="*/ 1 h 1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8" h="1">
                  <a:moveTo>
                    <a:pt x="0" y="1"/>
                  </a:moveTo>
                  <a:lnTo>
                    <a:pt x="2" y="0"/>
                  </a:lnTo>
                  <a:lnTo>
                    <a:pt x="4" y="0"/>
                  </a:lnTo>
                  <a:lnTo>
                    <a:pt x="8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16" name="Freeform 68">
              <a:extLst>
                <a:ext uri="{FF2B5EF4-FFF2-40B4-BE49-F238E27FC236}">
                  <a16:creationId xmlns:a16="http://schemas.microsoft.com/office/drawing/2014/main" id="{00000000-0008-0000-0200-0000D0833400}"/>
                </a:ext>
              </a:extLst>
            </xdr:cNvPr>
            <xdr:cNvSpPr>
              <a:spLocks/>
            </xdr:cNvSpPr>
          </xdr:nvSpPr>
          <xdr:spPr bwMode="auto">
            <a:xfrm>
              <a:off x="2169" y="1162"/>
              <a:ext cx="26" cy="17"/>
            </a:xfrm>
            <a:custGeom>
              <a:avLst/>
              <a:gdLst>
                <a:gd name="T0" fmla="*/ 0 w 5"/>
                <a:gd name="T1" fmla="*/ 2147483646 h 3"/>
                <a:gd name="T2" fmla="*/ 0 w 5"/>
                <a:gd name="T3" fmla="*/ 2147483646 h 3"/>
                <a:gd name="T4" fmla="*/ 2147483646 w 5"/>
                <a:gd name="T5" fmla="*/ 2147483646 h 3"/>
                <a:gd name="T6" fmla="*/ 2147483646 w 5"/>
                <a:gd name="T7" fmla="*/ 2147483646 h 3"/>
                <a:gd name="T8" fmla="*/ 2147483646 w 5"/>
                <a:gd name="T9" fmla="*/ 2147483646 h 3"/>
                <a:gd name="T10" fmla="*/ 2147483646 w 5"/>
                <a:gd name="T11" fmla="*/ 0 h 3"/>
                <a:gd name="T12" fmla="*/ 2147483646 w 5"/>
                <a:gd name="T13" fmla="*/ 2147483646 h 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3"/>
                <a:gd name="T23" fmla="*/ 5 w 5"/>
                <a:gd name="T24" fmla="*/ 3 h 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3">
                  <a:moveTo>
                    <a:pt x="0" y="3"/>
                  </a:moveTo>
                  <a:lnTo>
                    <a:pt x="0" y="3"/>
                  </a:lnTo>
                  <a:lnTo>
                    <a:pt x="1" y="2"/>
                  </a:lnTo>
                  <a:lnTo>
                    <a:pt x="2" y="1"/>
                  </a:lnTo>
                  <a:lnTo>
                    <a:pt x="4" y="1"/>
                  </a:lnTo>
                  <a:lnTo>
                    <a:pt x="5" y="0"/>
                  </a:lnTo>
                  <a:lnTo>
                    <a:pt x="5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17" name="Freeform 69">
              <a:extLst>
                <a:ext uri="{FF2B5EF4-FFF2-40B4-BE49-F238E27FC236}">
                  <a16:creationId xmlns:a16="http://schemas.microsoft.com/office/drawing/2014/main" id="{00000000-0008-0000-0200-0000D1833400}"/>
                </a:ext>
              </a:extLst>
            </xdr:cNvPr>
            <xdr:cNvSpPr>
              <a:spLocks/>
            </xdr:cNvSpPr>
          </xdr:nvSpPr>
          <xdr:spPr bwMode="auto">
            <a:xfrm>
              <a:off x="2179" y="1179"/>
              <a:ext cx="16" cy="29"/>
            </a:xfrm>
            <a:custGeom>
              <a:avLst/>
              <a:gdLst>
                <a:gd name="T0" fmla="*/ 2147483646 w 3"/>
                <a:gd name="T1" fmla="*/ 0 h 5"/>
                <a:gd name="T2" fmla="*/ 2147483646 w 3"/>
                <a:gd name="T3" fmla="*/ 2147483646 h 5"/>
                <a:gd name="T4" fmla="*/ 2147483646 w 3"/>
                <a:gd name="T5" fmla="*/ 2147483646 h 5"/>
                <a:gd name="T6" fmla="*/ 0 w 3"/>
                <a:gd name="T7" fmla="*/ 2147483646 h 5"/>
                <a:gd name="T8" fmla="*/ 2147483646 w 3"/>
                <a:gd name="T9" fmla="*/ 2147483646 h 5"/>
                <a:gd name="T10" fmla="*/ 2147483646 w 3"/>
                <a:gd name="T11" fmla="*/ 2147483646 h 5"/>
                <a:gd name="T12" fmla="*/ 2147483646 w 3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5"/>
                <a:gd name="T23" fmla="*/ 3 w 3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5">
                  <a:moveTo>
                    <a:pt x="3" y="0"/>
                  </a:moveTo>
                  <a:lnTo>
                    <a:pt x="3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1" y="4"/>
                  </a:lnTo>
                  <a:lnTo>
                    <a:pt x="2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18" name="Freeform 70">
              <a:extLst>
                <a:ext uri="{FF2B5EF4-FFF2-40B4-BE49-F238E27FC236}">
                  <a16:creationId xmlns:a16="http://schemas.microsoft.com/office/drawing/2014/main" id="{00000000-0008-0000-0200-0000D2833400}"/>
                </a:ext>
              </a:extLst>
            </xdr:cNvPr>
            <xdr:cNvSpPr>
              <a:spLocks/>
            </xdr:cNvSpPr>
          </xdr:nvSpPr>
          <xdr:spPr bwMode="auto">
            <a:xfrm>
              <a:off x="2201" y="1220"/>
              <a:ext cx="5" cy="33"/>
            </a:xfrm>
            <a:custGeom>
              <a:avLst/>
              <a:gdLst>
                <a:gd name="T0" fmla="*/ 0 w 1"/>
                <a:gd name="T1" fmla="*/ 0 h 6"/>
                <a:gd name="T2" fmla="*/ 0 w 1"/>
                <a:gd name="T3" fmla="*/ 0 h 6"/>
                <a:gd name="T4" fmla="*/ 2147483646 w 1"/>
                <a:gd name="T5" fmla="*/ 2147483646 h 6"/>
                <a:gd name="T6" fmla="*/ 0 w 1"/>
                <a:gd name="T7" fmla="*/ 2147483646 h 6"/>
                <a:gd name="T8" fmla="*/ 2147483646 w 1"/>
                <a:gd name="T9" fmla="*/ 2147483646 h 6"/>
                <a:gd name="T10" fmla="*/ 0 w 1"/>
                <a:gd name="T11" fmla="*/ 2147483646 h 6"/>
                <a:gd name="T12" fmla="*/ 0 w 1"/>
                <a:gd name="T13" fmla="*/ 2147483646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"/>
                <a:gd name="T22" fmla="*/ 0 h 6"/>
                <a:gd name="T23" fmla="*/ 1 w 1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" h="6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0" y="2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19" name="Freeform 71">
              <a:extLst>
                <a:ext uri="{FF2B5EF4-FFF2-40B4-BE49-F238E27FC236}">
                  <a16:creationId xmlns:a16="http://schemas.microsoft.com/office/drawing/2014/main" id="{00000000-0008-0000-0200-0000D3833400}"/>
                </a:ext>
              </a:extLst>
            </xdr:cNvPr>
            <xdr:cNvSpPr>
              <a:spLocks/>
            </xdr:cNvSpPr>
          </xdr:nvSpPr>
          <xdr:spPr bwMode="auto">
            <a:xfrm>
              <a:off x="2206" y="1259"/>
              <a:ext cx="41" cy="6"/>
            </a:xfrm>
            <a:custGeom>
              <a:avLst/>
              <a:gdLst>
                <a:gd name="T0" fmla="*/ 0 w 8"/>
                <a:gd name="T1" fmla="*/ 0 h 1"/>
                <a:gd name="T2" fmla="*/ 2147483646 w 8"/>
                <a:gd name="T3" fmla="*/ 0 h 1"/>
                <a:gd name="T4" fmla="*/ 2147483646 w 8"/>
                <a:gd name="T5" fmla="*/ 2147483646 h 1"/>
                <a:gd name="T6" fmla="*/ 2147483646 w 8"/>
                <a:gd name="T7" fmla="*/ 2147483646 h 1"/>
                <a:gd name="T8" fmla="*/ 2147483646 w 8"/>
                <a:gd name="T9" fmla="*/ 2147483646 h 1"/>
                <a:gd name="T10" fmla="*/ 2147483646 w 8"/>
                <a:gd name="T11" fmla="*/ 2147483646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8"/>
                <a:gd name="T19" fmla="*/ 0 h 1"/>
                <a:gd name="T20" fmla="*/ 8 w 8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8" h="1">
                  <a:moveTo>
                    <a:pt x="0" y="0"/>
                  </a:moveTo>
                  <a:lnTo>
                    <a:pt x="1" y="0"/>
                  </a:lnTo>
                  <a:lnTo>
                    <a:pt x="3" y="1"/>
                  </a:lnTo>
                  <a:lnTo>
                    <a:pt x="5" y="1"/>
                  </a:lnTo>
                  <a:lnTo>
                    <a:pt x="7" y="1"/>
                  </a:lnTo>
                  <a:lnTo>
                    <a:pt x="8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20" name="Freeform 72">
              <a:extLst>
                <a:ext uri="{FF2B5EF4-FFF2-40B4-BE49-F238E27FC236}">
                  <a16:creationId xmlns:a16="http://schemas.microsoft.com/office/drawing/2014/main" id="{00000000-0008-0000-0200-0000D4833400}"/>
                </a:ext>
              </a:extLst>
            </xdr:cNvPr>
            <xdr:cNvSpPr>
              <a:spLocks/>
            </xdr:cNvSpPr>
          </xdr:nvSpPr>
          <xdr:spPr bwMode="auto">
            <a:xfrm>
              <a:off x="2260" y="1259"/>
              <a:ext cx="37" cy="6"/>
            </a:xfrm>
            <a:custGeom>
              <a:avLst/>
              <a:gdLst>
                <a:gd name="T0" fmla="*/ 0 w 7"/>
                <a:gd name="T1" fmla="*/ 2147483646 h 1"/>
                <a:gd name="T2" fmla="*/ 2147483646 w 7"/>
                <a:gd name="T3" fmla="*/ 0 h 1"/>
                <a:gd name="T4" fmla="*/ 2147483646 w 7"/>
                <a:gd name="T5" fmla="*/ 0 h 1"/>
                <a:gd name="T6" fmla="*/ 2147483646 w 7"/>
                <a:gd name="T7" fmla="*/ 0 h 1"/>
                <a:gd name="T8" fmla="*/ 2147483646 w 7"/>
                <a:gd name="T9" fmla="*/ 0 h 1"/>
                <a:gd name="T10" fmla="*/ 2147483646 w 7"/>
                <a:gd name="T11" fmla="*/ 0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1"/>
                <a:gd name="T20" fmla="*/ 7 w 7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1">
                  <a:moveTo>
                    <a:pt x="0" y="1"/>
                  </a:moveTo>
                  <a:lnTo>
                    <a:pt x="1" y="0"/>
                  </a:lnTo>
                  <a:lnTo>
                    <a:pt x="3" y="0"/>
                  </a:lnTo>
                  <a:lnTo>
                    <a:pt x="5" y="0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21" name="Freeform 73">
              <a:extLst>
                <a:ext uri="{FF2B5EF4-FFF2-40B4-BE49-F238E27FC236}">
                  <a16:creationId xmlns:a16="http://schemas.microsoft.com/office/drawing/2014/main" id="{00000000-0008-0000-0200-0000D5833400}"/>
                </a:ext>
              </a:extLst>
            </xdr:cNvPr>
            <xdr:cNvSpPr>
              <a:spLocks/>
            </xdr:cNvSpPr>
          </xdr:nvSpPr>
          <xdr:spPr bwMode="auto">
            <a:xfrm>
              <a:off x="2307" y="1247"/>
              <a:ext cx="44" cy="10"/>
            </a:xfrm>
            <a:custGeom>
              <a:avLst/>
              <a:gdLst>
                <a:gd name="T0" fmla="*/ 0 w 8"/>
                <a:gd name="T1" fmla="*/ 2147483646 h 2"/>
                <a:gd name="T2" fmla="*/ 2147483646 w 8"/>
                <a:gd name="T3" fmla="*/ 2147483646 h 2"/>
                <a:gd name="T4" fmla="*/ 2147483646 w 8"/>
                <a:gd name="T5" fmla="*/ 2147483646 h 2"/>
                <a:gd name="T6" fmla="*/ 2147483646 w 8"/>
                <a:gd name="T7" fmla="*/ 0 h 2"/>
                <a:gd name="T8" fmla="*/ 2147483646 w 8"/>
                <a:gd name="T9" fmla="*/ 0 h 2"/>
                <a:gd name="T10" fmla="*/ 2147483646 w 8"/>
                <a:gd name="T11" fmla="*/ 2147483646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8"/>
                <a:gd name="T19" fmla="*/ 0 h 2"/>
                <a:gd name="T20" fmla="*/ 8 w 8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8" h="2">
                  <a:moveTo>
                    <a:pt x="0" y="2"/>
                  </a:moveTo>
                  <a:lnTo>
                    <a:pt x="1" y="1"/>
                  </a:lnTo>
                  <a:lnTo>
                    <a:pt x="3" y="1"/>
                  </a:lnTo>
                  <a:lnTo>
                    <a:pt x="4" y="0"/>
                  </a:lnTo>
                  <a:lnTo>
                    <a:pt x="6" y="0"/>
                  </a:lnTo>
                  <a:lnTo>
                    <a:pt x="8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22" name="Freeform 74">
              <a:extLst>
                <a:ext uri="{FF2B5EF4-FFF2-40B4-BE49-F238E27FC236}">
                  <a16:creationId xmlns:a16="http://schemas.microsoft.com/office/drawing/2014/main" id="{00000000-0008-0000-0200-0000D6833400}"/>
                </a:ext>
              </a:extLst>
            </xdr:cNvPr>
            <xdr:cNvSpPr>
              <a:spLocks/>
            </xdr:cNvSpPr>
          </xdr:nvSpPr>
          <xdr:spPr bwMode="auto">
            <a:xfrm>
              <a:off x="2356" y="1253"/>
              <a:ext cx="31" cy="23"/>
            </a:xfrm>
            <a:custGeom>
              <a:avLst/>
              <a:gdLst>
                <a:gd name="T0" fmla="*/ 0 w 6"/>
                <a:gd name="T1" fmla="*/ 0 h 4"/>
                <a:gd name="T2" fmla="*/ 2147483646 w 6"/>
                <a:gd name="T3" fmla="*/ 0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"/>
                <a:gd name="T16" fmla="*/ 0 h 4"/>
                <a:gd name="T17" fmla="*/ 6 w 6"/>
                <a:gd name="T18" fmla="*/ 4 h 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" h="4">
                  <a:moveTo>
                    <a:pt x="0" y="0"/>
                  </a:moveTo>
                  <a:lnTo>
                    <a:pt x="3" y="0"/>
                  </a:lnTo>
                  <a:lnTo>
                    <a:pt x="4" y="1"/>
                  </a:lnTo>
                  <a:lnTo>
                    <a:pt x="6" y="2"/>
                  </a:lnTo>
                  <a:lnTo>
                    <a:pt x="6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23" name="Freeform 75">
              <a:extLst>
                <a:ext uri="{FF2B5EF4-FFF2-40B4-BE49-F238E27FC236}">
                  <a16:creationId xmlns:a16="http://schemas.microsoft.com/office/drawing/2014/main" id="{00000000-0008-0000-0200-0000D7833400}"/>
                </a:ext>
              </a:extLst>
            </xdr:cNvPr>
            <xdr:cNvSpPr>
              <a:spLocks/>
            </xdr:cNvSpPr>
          </xdr:nvSpPr>
          <xdr:spPr bwMode="auto">
            <a:xfrm>
              <a:off x="2356" y="1282"/>
              <a:ext cx="21" cy="23"/>
            </a:xfrm>
            <a:custGeom>
              <a:avLst/>
              <a:gdLst>
                <a:gd name="T0" fmla="*/ 2147483646 w 4"/>
                <a:gd name="T1" fmla="*/ 0 h 4"/>
                <a:gd name="T2" fmla="*/ 2147483646 w 4"/>
                <a:gd name="T3" fmla="*/ 0 h 4"/>
                <a:gd name="T4" fmla="*/ 2147483646 w 4"/>
                <a:gd name="T5" fmla="*/ 2147483646 h 4"/>
                <a:gd name="T6" fmla="*/ 2147483646 w 4"/>
                <a:gd name="T7" fmla="*/ 2147483646 h 4"/>
                <a:gd name="T8" fmla="*/ 2147483646 w 4"/>
                <a:gd name="T9" fmla="*/ 2147483646 h 4"/>
                <a:gd name="T10" fmla="*/ 0 w 4"/>
                <a:gd name="T11" fmla="*/ 2147483646 h 4"/>
                <a:gd name="T12" fmla="*/ 0 w 4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4"/>
                <a:gd name="T23" fmla="*/ 4 w 4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4">
                  <a:moveTo>
                    <a:pt x="4" y="0"/>
                  </a:moveTo>
                  <a:lnTo>
                    <a:pt x="4" y="0"/>
                  </a:lnTo>
                  <a:lnTo>
                    <a:pt x="3" y="1"/>
                  </a:lnTo>
                  <a:lnTo>
                    <a:pt x="2" y="2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24" name="Freeform 76">
              <a:extLst>
                <a:ext uri="{FF2B5EF4-FFF2-40B4-BE49-F238E27FC236}">
                  <a16:creationId xmlns:a16="http://schemas.microsoft.com/office/drawing/2014/main" id="{00000000-0008-0000-0200-0000D8833400}"/>
                </a:ext>
              </a:extLst>
            </xdr:cNvPr>
            <xdr:cNvSpPr>
              <a:spLocks/>
            </xdr:cNvSpPr>
          </xdr:nvSpPr>
          <xdr:spPr bwMode="auto">
            <a:xfrm>
              <a:off x="2340" y="1300"/>
              <a:ext cx="11" cy="39"/>
            </a:xfrm>
            <a:custGeom>
              <a:avLst/>
              <a:gdLst>
                <a:gd name="T0" fmla="*/ 2147483646 w 2"/>
                <a:gd name="T1" fmla="*/ 0 h 7"/>
                <a:gd name="T2" fmla="*/ 2147483646 w 2"/>
                <a:gd name="T3" fmla="*/ 2147483646 h 7"/>
                <a:gd name="T4" fmla="*/ 0 w 2"/>
                <a:gd name="T5" fmla="*/ 2147483646 h 7"/>
                <a:gd name="T6" fmla="*/ 2147483646 w 2"/>
                <a:gd name="T7" fmla="*/ 2147483646 h 7"/>
                <a:gd name="T8" fmla="*/ 2147483646 w 2"/>
                <a:gd name="T9" fmla="*/ 2147483646 h 7"/>
                <a:gd name="T10" fmla="*/ 2147483646 w 2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7"/>
                <a:gd name="T20" fmla="*/ 2 w 2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7">
                  <a:moveTo>
                    <a:pt x="2" y="0"/>
                  </a:moveTo>
                  <a:lnTo>
                    <a:pt x="1" y="2"/>
                  </a:lnTo>
                  <a:lnTo>
                    <a:pt x="0" y="3"/>
                  </a:lnTo>
                  <a:lnTo>
                    <a:pt x="1" y="4"/>
                  </a:lnTo>
                  <a:lnTo>
                    <a:pt x="1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25" name="Freeform 77">
              <a:extLst>
                <a:ext uri="{FF2B5EF4-FFF2-40B4-BE49-F238E27FC236}">
                  <a16:creationId xmlns:a16="http://schemas.microsoft.com/office/drawing/2014/main" id="{00000000-0008-0000-0200-0000D9833400}"/>
                </a:ext>
              </a:extLst>
            </xdr:cNvPr>
            <xdr:cNvSpPr>
              <a:spLocks/>
            </xdr:cNvSpPr>
          </xdr:nvSpPr>
          <xdr:spPr bwMode="auto">
            <a:xfrm>
              <a:off x="2351" y="1350"/>
              <a:ext cx="11" cy="43"/>
            </a:xfrm>
            <a:custGeom>
              <a:avLst/>
              <a:gdLst>
                <a:gd name="T0" fmla="*/ 0 w 2"/>
                <a:gd name="T1" fmla="*/ 0 h 8"/>
                <a:gd name="T2" fmla="*/ 0 w 2"/>
                <a:gd name="T3" fmla="*/ 2147483646 h 8"/>
                <a:gd name="T4" fmla="*/ 0 w 2"/>
                <a:gd name="T5" fmla="*/ 2147483646 h 8"/>
                <a:gd name="T6" fmla="*/ 2147483646 w 2"/>
                <a:gd name="T7" fmla="*/ 2147483646 h 8"/>
                <a:gd name="T8" fmla="*/ 2147483646 w 2"/>
                <a:gd name="T9" fmla="*/ 2147483646 h 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"/>
                <a:gd name="T16" fmla="*/ 0 h 8"/>
                <a:gd name="T17" fmla="*/ 2 w 2"/>
                <a:gd name="T18" fmla="*/ 8 h 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" h="8">
                  <a:moveTo>
                    <a:pt x="0" y="0"/>
                  </a:moveTo>
                  <a:lnTo>
                    <a:pt x="0" y="3"/>
                  </a:lnTo>
                  <a:lnTo>
                    <a:pt x="0" y="5"/>
                  </a:lnTo>
                  <a:lnTo>
                    <a:pt x="1" y="6"/>
                  </a:lnTo>
                  <a:lnTo>
                    <a:pt x="2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26" name="Freeform 78">
              <a:extLst>
                <a:ext uri="{FF2B5EF4-FFF2-40B4-BE49-F238E27FC236}">
                  <a16:creationId xmlns:a16="http://schemas.microsoft.com/office/drawing/2014/main" id="{00000000-0008-0000-0200-0000DA833400}"/>
                </a:ext>
              </a:extLst>
            </xdr:cNvPr>
            <xdr:cNvSpPr>
              <a:spLocks/>
            </xdr:cNvSpPr>
          </xdr:nvSpPr>
          <xdr:spPr bwMode="auto">
            <a:xfrm>
              <a:off x="2356" y="1407"/>
              <a:ext cx="11" cy="38"/>
            </a:xfrm>
            <a:custGeom>
              <a:avLst/>
              <a:gdLst>
                <a:gd name="T0" fmla="*/ 2147483646 w 2"/>
                <a:gd name="T1" fmla="*/ 0 h 7"/>
                <a:gd name="T2" fmla="*/ 2147483646 w 2"/>
                <a:gd name="T3" fmla="*/ 0 h 7"/>
                <a:gd name="T4" fmla="*/ 2147483646 w 2"/>
                <a:gd name="T5" fmla="*/ 2147483646 h 7"/>
                <a:gd name="T6" fmla="*/ 0 w 2"/>
                <a:gd name="T7" fmla="*/ 2147483646 h 7"/>
                <a:gd name="T8" fmla="*/ 2147483646 w 2"/>
                <a:gd name="T9" fmla="*/ 2147483646 h 7"/>
                <a:gd name="T10" fmla="*/ 2147483646 w 2"/>
                <a:gd name="T11" fmla="*/ 2147483646 h 7"/>
                <a:gd name="T12" fmla="*/ 2147483646 w 2"/>
                <a:gd name="T13" fmla="*/ 2147483646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"/>
                <a:gd name="T22" fmla="*/ 0 h 7"/>
                <a:gd name="T23" fmla="*/ 2 w 2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" h="7">
                  <a:moveTo>
                    <a:pt x="1" y="0"/>
                  </a:moveTo>
                  <a:lnTo>
                    <a:pt x="1" y="0"/>
                  </a:lnTo>
                  <a:lnTo>
                    <a:pt x="1" y="2"/>
                  </a:lnTo>
                  <a:lnTo>
                    <a:pt x="0" y="3"/>
                  </a:lnTo>
                  <a:lnTo>
                    <a:pt x="1" y="4"/>
                  </a:lnTo>
                  <a:lnTo>
                    <a:pt x="1" y="6"/>
                  </a:lnTo>
                  <a:lnTo>
                    <a:pt x="2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27" name="Freeform 79">
              <a:extLst>
                <a:ext uri="{FF2B5EF4-FFF2-40B4-BE49-F238E27FC236}">
                  <a16:creationId xmlns:a16="http://schemas.microsoft.com/office/drawing/2014/main" id="{00000000-0008-0000-0200-0000DB833400}"/>
                </a:ext>
              </a:extLst>
            </xdr:cNvPr>
            <xdr:cNvSpPr>
              <a:spLocks/>
            </xdr:cNvSpPr>
          </xdr:nvSpPr>
          <xdr:spPr bwMode="auto">
            <a:xfrm>
              <a:off x="2340" y="1452"/>
              <a:ext cx="22" cy="34"/>
            </a:xfrm>
            <a:custGeom>
              <a:avLst/>
              <a:gdLst>
                <a:gd name="T0" fmla="*/ 2147483646 w 4"/>
                <a:gd name="T1" fmla="*/ 0 h 6"/>
                <a:gd name="T2" fmla="*/ 2147483646 w 4"/>
                <a:gd name="T3" fmla="*/ 0 h 6"/>
                <a:gd name="T4" fmla="*/ 2147483646 w 4"/>
                <a:gd name="T5" fmla="*/ 2147483646 h 6"/>
                <a:gd name="T6" fmla="*/ 0 w 4"/>
                <a:gd name="T7" fmla="*/ 2147483646 h 6"/>
                <a:gd name="T8" fmla="*/ 0 w 4"/>
                <a:gd name="T9" fmla="*/ 2147483646 h 6"/>
                <a:gd name="T10" fmla="*/ 0 w 4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6"/>
                <a:gd name="T20" fmla="*/ 4 w 4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6">
                  <a:moveTo>
                    <a:pt x="4" y="0"/>
                  </a:moveTo>
                  <a:lnTo>
                    <a:pt x="4" y="0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28" name="Freeform 80">
              <a:extLst>
                <a:ext uri="{FF2B5EF4-FFF2-40B4-BE49-F238E27FC236}">
                  <a16:creationId xmlns:a16="http://schemas.microsoft.com/office/drawing/2014/main" id="{00000000-0008-0000-0200-0000DC833400}"/>
                </a:ext>
              </a:extLst>
            </xdr:cNvPr>
            <xdr:cNvSpPr>
              <a:spLocks/>
            </xdr:cNvSpPr>
          </xdr:nvSpPr>
          <xdr:spPr bwMode="auto">
            <a:xfrm>
              <a:off x="2351" y="1493"/>
              <a:ext cx="21" cy="33"/>
            </a:xfrm>
            <a:custGeom>
              <a:avLst/>
              <a:gdLst>
                <a:gd name="T0" fmla="*/ 0 w 4"/>
                <a:gd name="T1" fmla="*/ 0 h 6"/>
                <a:gd name="T2" fmla="*/ 2147483646 w 4"/>
                <a:gd name="T3" fmla="*/ 2147483646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2147483646 h 6"/>
                <a:gd name="T10" fmla="*/ 2147483646 w 4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6"/>
                <a:gd name="T20" fmla="*/ 4 w 4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6">
                  <a:moveTo>
                    <a:pt x="0" y="0"/>
                  </a:moveTo>
                  <a:lnTo>
                    <a:pt x="1" y="1"/>
                  </a:lnTo>
                  <a:lnTo>
                    <a:pt x="2" y="2"/>
                  </a:lnTo>
                  <a:lnTo>
                    <a:pt x="4" y="3"/>
                  </a:lnTo>
                  <a:lnTo>
                    <a:pt x="4" y="5"/>
                  </a:lnTo>
                  <a:lnTo>
                    <a:pt x="4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29" name="Freeform 81">
              <a:extLst>
                <a:ext uri="{FF2B5EF4-FFF2-40B4-BE49-F238E27FC236}">
                  <a16:creationId xmlns:a16="http://schemas.microsoft.com/office/drawing/2014/main" id="{00000000-0008-0000-0200-0000DD833400}"/>
                </a:ext>
              </a:extLst>
            </xdr:cNvPr>
            <xdr:cNvSpPr>
              <a:spLocks/>
            </xdr:cNvSpPr>
          </xdr:nvSpPr>
          <xdr:spPr bwMode="auto">
            <a:xfrm>
              <a:off x="2346" y="1537"/>
              <a:ext cx="21" cy="29"/>
            </a:xfrm>
            <a:custGeom>
              <a:avLst/>
              <a:gdLst>
                <a:gd name="T0" fmla="*/ 2147483646 w 4"/>
                <a:gd name="T1" fmla="*/ 0 h 5"/>
                <a:gd name="T2" fmla="*/ 2147483646 w 4"/>
                <a:gd name="T3" fmla="*/ 0 h 5"/>
                <a:gd name="T4" fmla="*/ 2147483646 w 4"/>
                <a:gd name="T5" fmla="*/ 2147483646 h 5"/>
                <a:gd name="T6" fmla="*/ 2147483646 w 4"/>
                <a:gd name="T7" fmla="*/ 2147483646 h 5"/>
                <a:gd name="T8" fmla="*/ 2147483646 w 4"/>
                <a:gd name="T9" fmla="*/ 2147483646 h 5"/>
                <a:gd name="T10" fmla="*/ 0 w 4"/>
                <a:gd name="T11" fmla="*/ 2147483646 h 5"/>
                <a:gd name="T12" fmla="*/ 0 w 4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5"/>
                <a:gd name="T23" fmla="*/ 4 w 4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5">
                  <a:moveTo>
                    <a:pt x="4" y="0"/>
                  </a:moveTo>
                  <a:lnTo>
                    <a:pt x="4" y="0"/>
                  </a:lnTo>
                  <a:lnTo>
                    <a:pt x="4" y="2"/>
                  </a:lnTo>
                  <a:lnTo>
                    <a:pt x="3" y="3"/>
                  </a:lnTo>
                  <a:lnTo>
                    <a:pt x="2" y="4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30" name="Freeform 82">
              <a:extLst>
                <a:ext uri="{FF2B5EF4-FFF2-40B4-BE49-F238E27FC236}">
                  <a16:creationId xmlns:a16="http://schemas.microsoft.com/office/drawing/2014/main" id="{00000000-0008-0000-0200-0000DE833400}"/>
                </a:ext>
              </a:extLst>
            </xdr:cNvPr>
            <xdr:cNvSpPr>
              <a:spLocks/>
            </xdr:cNvSpPr>
          </xdr:nvSpPr>
          <xdr:spPr bwMode="auto">
            <a:xfrm>
              <a:off x="2330" y="1578"/>
              <a:ext cx="16" cy="39"/>
            </a:xfrm>
            <a:custGeom>
              <a:avLst/>
              <a:gdLst>
                <a:gd name="T0" fmla="*/ 2147483646 w 3"/>
                <a:gd name="T1" fmla="*/ 0 h 7"/>
                <a:gd name="T2" fmla="*/ 2147483646 w 3"/>
                <a:gd name="T3" fmla="*/ 2147483646 h 7"/>
                <a:gd name="T4" fmla="*/ 2147483646 w 3"/>
                <a:gd name="T5" fmla="*/ 2147483646 h 7"/>
                <a:gd name="T6" fmla="*/ 0 w 3"/>
                <a:gd name="T7" fmla="*/ 2147483646 h 7"/>
                <a:gd name="T8" fmla="*/ 0 w 3"/>
                <a:gd name="T9" fmla="*/ 2147483646 h 7"/>
                <a:gd name="T10" fmla="*/ 0 w 3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7"/>
                <a:gd name="T20" fmla="*/ 3 w 3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7">
                  <a:moveTo>
                    <a:pt x="3" y="0"/>
                  </a:moveTo>
                  <a:lnTo>
                    <a:pt x="1" y="1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6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31" name="Freeform 83">
              <a:extLst>
                <a:ext uri="{FF2B5EF4-FFF2-40B4-BE49-F238E27FC236}">
                  <a16:creationId xmlns:a16="http://schemas.microsoft.com/office/drawing/2014/main" id="{00000000-0008-0000-0200-0000DF833400}"/>
                </a:ext>
              </a:extLst>
            </xdr:cNvPr>
            <xdr:cNvSpPr>
              <a:spLocks/>
            </xdr:cNvSpPr>
          </xdr:nvSpPr>
          <xdr:spPr bwMode="auto">
            <a:xfrm>
              <a:off x="2324" y="1628"/>
              <a:ext cx="22" cy="33"/>
            </a:xfrm>
            <a:custGeom>
              <a:avLst/>
              <a:gdLst>
                <a:gd name="T0" fmla="*/ 0 w 4"/>
                <a:gd name="T1" fmla="*/ 0 h 6"/>
                <a:gd name="T2" fmla="*/ 0 w 4"/>
                <a:gd name="T3" fmla="*/ 0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2147483646 h 6"/>
                <a:gd name="T10" fmla="*/ 2147483646 w 4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6"/>
                <a:gd name="T20" fmla="*/ 4 w 4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6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1" y="4"/>
                  </a:lnTo>
                  <a:lnTo>
                    <a:pt x="3" y="5"/>
                  </a:lnTo>
                  <a:lnTo>
                    <a:pt x="4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32" name="Freeform 84">
              <a:extLst>
                <a:ext uri="{FF2B5EF4-FFF2-40B4-BE49-F238E27FC236}">
                  <a16:creationId xmlns:a16="http://schemas.microsoft.com/office/drawing/2014/main" id="{00000000-0008-0000-0200-0000E0833400}"/>
                </a:ext>
              </a:extLst>
            </xdr:cNvPr>
            <xdr:cNvSpPr>
              <a:spLocks/>
            </xdr:cNvSpPr>
          </xdr:nvSpPr>
          <xdr:spPr bwMode="auto">
            <a:xfrm>
              <a:off x="2351" y="1668"/>
              <a:ext cx="31" cy="28"/>
            </a:xfrm>
            <a:custGeom>
              <a:avLst/>
              <a:gdLst>
                <a:gd name="T0" fmla="*/ 0 w 6"/>
                <a:gd name="T1" fmla="*/ 0 h 5"/>
                <a:gd name="T2" fmla="*/ 0 w 6"/>
                <a:gd name="T3" fmla="*/ 0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2147483646 h 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"/>
                <a:gd name="T16" fmla="*/ 0 h 5"/>
                <a:gd name="T17" fmla="*/ 6 w 6"/>
                <a:gd name="T18" fmla="*/ 5 h 5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" h="5">
                  <a:moveTo>
                    <a:pt x="0" y="0"/>
                  </a:moveTo>
                  <a:lnTo>
                    <a:pt x="0" y="0"/>
                  </a:lnTo>
                  <a:lnTo>
                    <a:pt x="2" y="2"/>
                  </a:lnTo>
                  <a:lnTo>
                    <a:pt x="6" y="4"/>
                  </a:lnTo>
                  <a:lnTo>
                    <a:pt x="6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33" name="Freeform 85">
              <a:extLst>
                <a:ext uri="{FF2B5EF4-FFF2-40B4-BE49-F238E27FC236}">
                  <a16:creationId xmlns:a16="http://schemas.microsoft.com/office/drawing/2014/main" id="{00000000-0008-0000-0200-0000E1833400}"/>
                </a:ext>
              </a:extLst>
            </xdr:cNvPr>
            <xdr:cNvSpPr>
              <a:spLocks/>
            </xdr:cNvSpPr>
          </xdr:nvSpPr>
          <xdr:spPr bwMode="auto">
            <a:xfrm>
              <a:off x="2389" y="1708"/>
              <a:ext cx="5" cy="38"/>
            </a:xfrm>
            <a:custGeom>
              <a:avLst/>
              <a:gdLst>
                <a:gd name="T0" fmla="*/ 0 w 1"/>
                <a:gd name="T1" fmla="*/ 0 h 7"/>
                <a:gd name="T2" fmla="*/ 0 w 1"/>
                <a:gd name="T3" fmla="*/ 2147483646 h 7"/>
                <a:gd name="T4" fmla="*/ 2147483646 w 1"/>
                <a:gd name="T5" fmla="*/ 2147483646 h 7"/>
                <a:gd name="T6" fmla="*/ 2147483646 w 1"/>
                <a:gd name="T7" fmla="*/ 2147483646 h 7"/>
                <a:gd name="T8" fmla="*/ 2147483646 w 1"/>
                <a:gd name="T9" fmla="*/ 2147483646 h 7"/>
                <a:gd name="T10" fmla="*/ 2147483646 w 1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7"/>
                <a:gd name="T20" fmla="*/ 1 w 1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7">
                  <a:moveTo>
                    <a:pt x="0" y="0"/>
                  </a:moveTo>
                  <a:lnTo>
                    <a:pt x="0" y="1"/>
                  </a:lnTo>
                  <a:lnTo>
                    <a:pt x="1" y="2"/>
                  </a:lnTo>
                  <a:lnTo>
                    <a:pt x="1" y="4"/>
                  </a:lnTo>
                  <a:lnTo>
                    <a:pt x="1" y="6"/>
                  </a:lnTo>
                  <a:lnTo>
                    <a:pt x="1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34" name="Freeform 86">
              <a:extLst>
                <a:ext uri="{FF2B5EF4-FFF2-40B4-BE49-F238E27FC236}">
                  <a16:creationId xmlns:a16="http://schemas.microsoft.com/office/drawing/2014/main" id="{00000000-0008-0000-0200-0000E2833400}"/>
                </a:ext>
              </a:extLst>
            </xdr:cNvPr>
            <xdr:cNvSpPr>
              <a:spLocks/>
            </xdr:cNvSpPr>
          </xdr:nvSpPr>
          <xdr:spPr bwMode="auto">
            <a:xfrm>
              <a:off x="2389" y="1759"/>
              <a:ext cx="10" cy="34"/>
            </a:xfrm>
            <a:custGeom>
              <a:avLst/>
              <a:gdLst>
                <a:gd name="T0" fmla="*/ 2147483646 w 2"/>
                <a:gd name="T1" fmla="*/ 0 h 6"/>
                <a:gd name="T2" fmla="*/ 2147483646 w 2"/>
                <a:gd name="T3" fmla="*/ 2147483646 h 6"/>
                <a:gd name="T4" fmla="*/ 0 w 2"/>
                <a:gd name="T5" fmla="*/ 2147483646 h 6"/>
                <a:gd name="T6" fmla="*/ 2147483646 w 2"/>
                <a:gd name="T7" fmla="*/ 2147483646 h 6"/>
                <a:gd name="T8" fmla="*/ 2147483646 w 2"/>
                <a:gd name="T9" fmla="*/ 2147483646 h 6"/>
                <a:gd name="T10" fmla="*/ 2147483646 w 2"/>
                <a:gd name="T11" fmla="*/ 2147483646 h 6"/>
                <a:gd name="T12" fmla="*/ 2147483646 w 2"/>
                <a:gd name="T13" fmla="*/ 2147483646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"/>
                <a:gd name="T22" fmla="*/ 0 h 6"/>
                <a:gd name="T23" fmla="*/ 2 w 2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" h="6">
                  <a:moveTo>
                    <a:pt x="1" y="0"/>
                  </a:moveTo>
                  <a:lnTo>
                    <a:pt x="1" y="1"/>
                  </a:lnTo>
                  <a:lnTo>
                    <a:pt x="0" y="2"/>
                  </a:lnTo>
                  <a:lnTo>
                    <a:pt x="1" y="4"/>
                  </a:lnTo>
                  <a:lnTo>
                    <a:pt x="2" y="5"/>
                  </a:lnTo>
                  <a:lnTo>
                    <a:pt x="1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35" name="Freeform 87">
              <a:extLst>
                <a:ext uri="{FF2B5EF4-FFF2-40B4-BE49-F238E27FC236}">
                  <a16:creationId xmlns:a16="http://schemas.microsoft.com/office/drawing/2014/main" id="{00000000-0008-0000-0200-0000E3833400}"/>
                </a:ext>
              </a:extLst>
            </xdr:cNvPr>
            <xdr:cNvSpPr>
              <a:spLocks/>
            </xdr:cNvSpPr>
          </xdr:nvSpPr>
          <xdr:spPr bwMode="auto">
            <a:xfrm>
              <a:off x="2351" y="1804"/>
              <a:ext cx="31" cy="29"/>
            </a:xfrm>
            <a:custGeom>
              <a:avLst/>
              <a:gdLst>
                <a:gd name="T0" fmla="*/ 2147483646 w 6"/>
                <a:gd name="T1" fmla="*/ 0 h 5"/>
                <a:gd name="T2" fmla="*/ 2147483646 w 6"/>
                <a:gd name="T3" fmla="*/ 0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2147483646 h 5"/>
                <a:gd name="T10" fmla="*/ 0 w 6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5"/>
                <a:gd name="T20" fmla="*/ 6 w 6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5">
                  <a:moveTo>
                    <a:pt x="6" y="0"/>
                  </a:moveTo>
                  <a:lnTo>
                    <a:pt x="6" y="0"/>
                  </a:lnTo>
                  <a:lnTo>
                    <a:pt x="4" y="1"/>
                  </a:lnTo>
                  <a:lnTo>
                    <a:pt x="3" y="3"/>
                  </a:lnTo>
                  <a:lnTo>
                    <a:pt x="1" y="4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36" name="Freeform 88">
              <a:extLst>
                <a:ext uri="{FF2B5EF4-FFF2-40B4-BE49-F238E27FC236}">
                  <a16:creationId xmlns:a16="http://schemas.microsoft.com/office/drawing/2014/main" id="{00000000-0008-0000-0200-0000E4833400}"/>
                </a:ext>
              </a:extLst>
            </xdr:cNvPr>
            <xdr:cNvSpPr>
              <a:spLocks/>
            </xdr:cNvSpPr>
          </xdr:nvSpPr>
          <xdr:spPr bwMode="auto">
            <a:xfrm>
              <a:off x="2330" y="1833"/>
              <a:ext cx="10" cy="41"/>
            </a:xfrm>
            <a:custGeom>
              <a:avLst/>
              <a:gdLst>
                <a:gd name="T0" fmla="*/ 2147483646 w 2"/>
                <a:gd name="T1" fmla="*/ 0 h 7"/>
                <a:gd name="T2" fmla="*/ 2147483646 w 2"/>
                <a:gd name="T3" fmla="*/ 0 h 7"/>
                <a:gd name="T4" fmla="*/ 2147483646 w 2"/>
                <a:gd name="T5" fmla="*/ 2147483646 h 7"/>
                <a:gd name="T6" fmla="*/ 2147483646 w 2"/>
                <a:gd name="T7" fmla="*/ 2147483646 h 7"/>
                <a:gd name="T8" fmla="*/ 2147483646 w 2"/>
                <a:gd name="T9" fmla="*/ 2147483646 h 7"/>
                <a:gd name="T10" fmla="*/ 0 w 2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7"/>
                <a:gd name="T20" fmla="*/ 2 w 2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7">
                  <a:moveTo>
                    <a:pt x="2" y="0"/>
                  </a:moveTo>
                  <a:lnTo>
                    <a:pt x="2" y="0"/>
                  </a:lnTo>
                  <a:lnTo>
                    <a:pt x="2" y="2"/>
                  </a:lnTo>
                  <a:lnTo>
                    <a:pt x="2" y="4"/>
                  </a:lnTo>
                  <a:lnTo>
                    <a:pt x="1" y="6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37" name="Freeform 89">
              <a:extLst>
                <a:ext uri="{FF2B5EF4-FFF2-40B4-BE49-F238E27FC236}">
                  <a16:creationId xmlns:a16="http://schemas.microsoft.com/office/drawing/2014/main" id="{00000000-0008-0000-0200-0000E5833400}"/>
                </a:ext>
              </a:extLst>
            </xdr:cNvPr>
            <xdr:cNvSpPr>
              <a:spLocks/>
            </xdr:cNvSpPr>
          </xdr:nvSpPr>
          <xdr:spPr bwMode="auto">
            <a:xfrm>
              <a:off x="2281" y="1867"/>
              <a:ext cx="41" cy="11"/>
            </a:xfrm>
            <a:custGeom>
              <a:avLst/>
              <a:gdLst>
                <a:gd name="T0" fmla="*/ 2147483646 w 8"/>
                <a:gd name="T1" fmla="*/ 2147483646 h 2"/>
                <a:gd name="T2" fmla="*/ 2147483646 w 8"/>
                <a:gd name="T3" fmla="*/ 2147483646 h 2"/>
                <a:gd name="T4" fmla="*/ 2147483646 w 8"/>
                <a:gd name="T5" fmla="*/ 2147483646 h 2"/>
                <a:gd name="T6" fmla="*/ 2147483646 w 8"/>
                <a:gd name="T7" fmla="*/ 2147483646 h 2"/>
                <a:gd name="T8" fmla="*/ 2147483646 w 8"/>
                <a:gd name="T9" fmla="*/ 0 h 2"/>
                <a:gd name="T10" fmla="*/ 0 w 8"/>
                <a:gd name="T11" fmla="*/ 0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8"/>
                <a:gd name="T19" fmla="*/ 0 h 2"/>
                <a:gd name="T20" fmla="*/ 8 w 8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8" h="2">
                  <a:moveTo>
                    <a:pt x="8" y="2"/>
                  </a:moveTo>
                  <a:lnTo>
                    <a:pt x="7" y="2"/>
                  </a:lnTo>
                  <a:lnTo>
                    <a:pt x="5" y="2"/>
                  </a:lnTo>
                  <a:lnTo>
                    <a:pt x="3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38" name="Freeform 90">
              <a:extLst>
                <a:ext uri="{FF2B5EF4-FFF2-40B4-BE49-F238E27FC236}">
                  <a16:creationId xmlns:a16="http://schemas.microsoft.com/office/drawing/2014/main" id="{00000000-0008-0000-0200-0000E6833400}"/>
                </a:ext>
              </a:extLst>
            </xdr:cNvPr>
            <xdr:cNvSpPr>
              <a:spLocks/>
            </xdr:cNvSpPr>
          </xdr:nvSpPr>
          <xdr:spPr bwMode="auto">
            <a:xfrm>
              <a:off x="2237" y="1839"/>
              <a:ext cx="39" cy="28"/>
            </a:xfrm>
            <a:custGeom>
              <a:avLst/>
              <a:gdLst>
                <a:gd name="T0" fmla="*/ 2147483646 w 7"/>
                <a:gd name="T1" fmla="*/ 2147483646 h 5"/>
                <a:gd name="T2" fmla="*/ 2147483646 w 7"/>
                <a:gd name="T3" fmla="*/ 2147483646 h 5"/>
                <a:gd name="T4" fmla="*/ 2147483646 w 7"/>
                <a:gd name="T5" fmla="*/ 2147483646 h 5"/>
                <a:gd name="T6" fmla="*/ 2147483646 w 7"/>
                <a:gd name="T7" fmla="*/ 2147483646 h 5"/>
                <a:gd name="T8" fmla="*/ 2147483646 w 7"/>
                <a:gd name="T9" fmla="*/ 2147483646 h 5"/>
                <a:gd name="T10" fmla="*/ 0 w 7"/>
                <a:gd name="T11" fmla="*/ 0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5"/>
                <a:gd name="T20" fmla="*/ 7 w 7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5">
                  <a:moveTo>
                    <a:pt x="7" y="5"/>
                  </a:moveTo>
                  <a:lnTo>
                    <a:pt x="6" y="4"/>
                  </a:lnTo>
                  <a:lnTo>
                    <a:pt x="4" y="3"/>
                  </a:lnTo>
                  <a:lnTo>
                    <a:pt x="2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39" name="Freeform 91">
              <a:extLst>
                <a:ext uri="{FF2B5EF4-FFF2-40B4-BE49-F238E27FC236}">
                  <a16:creationId xmlns:a16="http://schemas.microsoft.com/office/drawing/2014/main" id="{00000000-0008-0000-0200-0000E7833400}"/>
                </a:ext>
              </a:extLst>
            </xdr:cNvPr>
            <xdr:cNvSpPr>
              <a:spLocks/>
            </xdr:cNvSpPr>
          </xdr:nvSpPr>
          <xdr:spPr bwMode="auto">
            <a:xfrm>
              <a:off x="2201" y="1826"/>
              <a:ext cx="31" cy="28"/>
            </a:xfrm>
            <a:custGeom>
              <a:avLst/>
              <a:gdLst>
                <a:gd name="T0" fmla="*/ 2147483646 w 6"/>
                <a:gd name="T1" fmla="*/ 2147483646 h 5"/>
                <a:gd name="T2" fmla="*/ 2147483646 w 6"/>
                <a:gd name="T3" fmla="*/ 0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2147483646 h 5"/>
                <a:gd name="T10" fmla="*/ 0 w 6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5"/>
                <a:gd name="T20" fmla="*/ 6 w 6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5">
                  <a:moveTo>
                    <a:pt x="6" y="1"/>
                  </a:moveTo>
                  <a:lnTo>
                    <a:pt x="5" y="0"/>
                  </a:lnTo>
                  <a:lnTo>
                    <a:pt x="4" y="2"/>
                  </a:lnTo>
                  <a:lnTo>
                    <a:pt x="3" y="3"/>
                  </a:lnTo>
                  <a:lnTo>
                    <a:pt x="2" y="4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40" name="Freeform 92">
              <a:extLst>
                <a:ext uri="{FF2B5EF4-FFF2-40B4-BE49-F238E27FC236}">
                  <a16:creationId xmlns:a16="http://schemas.microsoft.com/office/drawing/2014/main" id="{00000000-0008-0000-0200-0000E8833400}"/>
                </a:ext>
              </a:extLst>
            </xdr:cNvPr>
            <xdr:cNvSpPr>
              <a:spLocks/>
            </xdr:cNvSpPr>
          </xdr:nvSpPr>
          <xdr:spPr bwMode="auto">
            <a:xfrm>
              <a:off x="2152" y="1861"/>
              <a:ext cx="41" cy="18"/>
            </a:xfrm>
            <a:custGeom>
              <a:avLst/>
              <a:gdLst>
                <a:gd name="T0" fmla="*/ 2147483646 w 8"/>
                <a:gd name="T1" fmla="*/ 0 h 3"/>
                <a:gd name="T2" fmla="*/ 2147483646 w 8"/>
                <a:gd name="T3" fmla="*/ 2147483646 h 3"/>
                <a:gd name="T4" fmla="*/ 2147483646 w 8"/>
                <a:gd name="T5" fmla="*/ 2147483646 h 3"/>
                <a:gd name="T6" fmla="*/ 2147483646 w 8"/>
                <a:gd name="T7" fmla="*/ 2147483646 h 3"/>
                <a:gd name="T8" fmla="*/ 2147483646 w 8"/>
                <a:gd name="T9" fmla="*/ 2147483646 h 3"/>
                <a:gd name="T10" fmla="*/ 0 w 8"/>
                <a:gd name="T11" fmla="*/ 2147483646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8"/>
                <a:gd name="T19" fmla="*/ 0 h 3"/>
                <a:gd name="T20" fmla="*/ 8 w 8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8" h="3">
                  <a:moveTo>
                    <a:pt x="8" y="0"/>
                  </a:moveTo>
                  <a:lnTo>
                    <a:pt x="6" y="1"/>
                  </a:lnTo>
                  <a:lnTo>
                    <a:pt x="5" y="2"/>
                  </a:lnTo>
                  <a:lnTo>
                    <a:pt x="3" y="2"/>
                  </a:ln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41" name="Freeform 93">
              <a:extLst>
                <a:ext uri="{FF2B5EF4-FFF2-40B4-BE49-F238E27FC236}">
                  <a16:creationId xmlns:a16="http://schemas.microsoft.com/office/drawing/2014/main" id="{00000000-0008-0000-0200-0000E9833400}"/>
                </a:ext>
              </a:extLst>
            </xdr:cNvPr>
            <xdr:cNvSpPr>
              <a:spLocks/>
            </xdr:cNvSpPr>
          </xdr:nvSpPr>
          <xdr:spPr bwMode="auto">
            <a:xfrm>
              <a:off x="2110" y="1873"/>
              <a:ext cx="37" cy="10"/>
            </a:xfrm>
            <a:custGeom>
              <a:avLst/>
              <a:gdLst>
                <a:gd name="T0" fmla="*/ 2147483646 w 7"/>
                <a:gd name="T1" fmla="*/ 2147483646 h 2"/>
                <a:gd name="T2" fmla="*/ 2147483646 w 7"/>
                <a:gd name="T3" fmla="*/ 2147483646 h 2"/>
                <a:gd name="T4" fmla="*/ 2147483646 w 7"/>
                <a:gd name="T5" fmla="*/ 2147483646 h 2"/>
                <a:gd name="T6" fmla="*/ 2147483646 w 7"/>
                <a:gd name="T7" fmla="*/ 0 h 2"/>
                <a:gd name="T8" fmla="*/ 0 w 7"/>
                <a:gd name="T9" fmla="*/ 2147483646 h 2"/>
                <a:gd name="T10" fmla="*/ 0 w 7"/>
                <a:gd name="T11" fmla="*/ 2147483646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2"/>
                <a:gd name="T20" fmla="*/ 7 w 7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2">
                  <a:moveTo>
                    <a:pt x="7" y="1"/>
                  </a:moveTo>
                  <a:lnTo>
                    <a:pt x="5" y="2"/>
                  </a:lnTo>
                  <a:lnTo>
                    <a:pt x="3" y="1"/>
                  </a:lnTo>
                  <a:lnTo>
                    <a:pt x="2" y="0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42" name="Freeform 94">
              <a:extLst>
                <a:ext uri="{FF2B5EF4-FFF2-40B4-BE49-F238E27FC236}">
                  <a16:creationId xmlns:a16="http://schemas.microsoft.com/office/drawing/2014/main" id="{00000000-0008-0000-0200-0000EA833400}"/>
                </a:ext>
              </a:extLst>
            </xdr:cNvPr>
            <xdr:cNvSpPr>
              <a:spLocks/>
            </xdr:cNvSpPr>
          </xdr:nvSpPr>
          <xdr:spPr bwMode="auto">
            <a:xfrm>
              <a:off x="2077" y="1878"/>
              <a:ext cx="20" cy="38"/>
            </a:xfrm>
            <a:custGeom>
              <a:avLst/>
              <a:gdLst>
                <a:gd name="T0" fmla="*/ 2147483646 w 4"/>
                <a:gd name="T1" fmla="*/ 0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0 w 4"/>
                <a:gd name="T9" fmla="*/ 2147483646 h 7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4"/>
                <a:gd name="T16" fmla="*/ 0 h 7"/>
                <a:gd name="T17" fmla="*/ 4 w 4"/>
                <a:gd name="T18" fmla="*/ 7 h 7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4" h="7">
                  <a:moveTo>
                    <a:pt x="4" y="0"/>
                  </a:moveTo>
                  <a:lnTo>
                    <a:pt x="3" y="1"/>
                  </a:lnTo>
                  <a:lnTo>
                    <a:pt x="2" y="3"/>
                  </a:lnTo>
                  <a:lnTo>
                    <a:pt x="1" y="6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43" name="Freeform 95">
              <a:extLst>
                <a:ext uri="{FF2B5EF4-FFF2-40B4-BE49-F238E27FC236}">
                  <a16:creationId xmlns:a16="http://schemas.microsoft.com/office/drawing/2014/main" id="{00000000-0008-0000-0200-0000EB833400}"/>
                </a:ext>
              </a:extLst>
            </xdr:cNvPr>
            <xdr:cNvSpPr>
              <a:spLocks/>
            </xdr:cNvSpPr>
          </xdr:nvSpPr>
          <xdr:spPr bwMode="auto">
            <a:xfrm>
              <a:off x="2045" y="1929"/>
              <a:ext cx="22" cy="34"/>
            </a:xfrm>
            <a:custGeom>
              <a:avLst/>
              <a:gdLst>
                <a:gd name="T0" fmla="*/ 2147483646 w 4"/>
                <a:gd name="T1" fmla="*/ 0 h 6"/>
                <a:gd name="T2" fmla="*/ 2147483646 w 4"/>
                <a:gd name="T3" fmla="*/ 0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2147483646 h 6"/>
                <a:gd name="T10" fmla="*/ 2147483646 w 4"/>
                <a:gd name="T11" fmla="*/ 2147483646 h 6"/>
                <a:gd name="T12" fmla="*/ 0 w 4"/>
                <a:gd name="T13" fmla="*/ 2147483646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6"/>
                <a:gd name="T23" fmla="*/ 4 w 4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6">
                  <a:moveTo>
                    <a:pt x="4" y="0"/>
                  </a:moveTo>
                  <a:lnTo>
                    <a:pt x="4" y="0"/>
                  </a:lnTo>
                  <a:lnTo>
                    <a:pt x="4" y="2"/>
                  </a:lnTo>
                  <a:lnTo>
                    <a:pt x="3" y="3"/>
                  </a:lnTo>
                  <a:lnTo>
                    <a:pt x="2" y="4"/>
                  </a:lnTo>
                  <a:lnTo>
                    <a:pt x="1" y="5"/>
                  </a:lnTo>
                  <a:lnTo>
                    <a:pt x="0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44" name="Freeform 96">
              <a:extLst>
                <a:ext uri="{FF2B5EF4-FFF2-40B4-BE49-F238E27FC236}">
                  <a16:creationId xmlns:a16="http://schemas.microsoft.com/office/drawing/2014/main" id="{00000000-0008-0000-0200-0000EC833400}"/>
                </a:ext>
              </a:extLst>
            </xdr:cNvPr>
            <xdr:cNvSpPr>
              <a:spLocks/>
            </xdr:cNvSpPr>
          </xdr:nvSpPr>
          <xdr:spPr bwMode="auto">
            <a:xfrm>
              <a:off x="1997" y="1969"/>
              <a:ext cx="35" cy="14"/>
            </a:xfrm>
            <a:custGeom>
              <a:avLst/>
              <a:gdLst>
                <a:gd name="T0" fmla="*/ 2147483646 w 7"/>
                <a:gd name="T1" fmla="*/ 0 h 2"/>
                <a:gd name="T2" fmla="*/ 2147483646 w 7"/>
                <a:gd name="T3" fmla="*/ 0 h 2"/>
                <a:gd name="T4" fmla="*/ 2147483646 w 7"/>
                <a:gd name="T5" fmla="*/ 2147483646 h 2"/>
                <a:gd name="T6" fmla="*/ 2147483646 w 7"/>
                <a:gd name="T7" fmla="*/ 2147483646 h 2"/>
                <a:gd name="T8" fmla="*/ 0 w 7"/>
                <a:gd name="T9" fmla="*/ 2147483646 h 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7"/>
                <a:gd name="T16" fmla="*/ 0 h 2"/>
                <a:gd name="T17" fmla="*/ 7 w 7"/>
                <a:gd name="T18" fmla="*/ 2 h 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7" h="2">
                  <a:moveTo>
                    <a:pt x="7" y="0"/>
                  </a:moveTo>
                  <a:lnTo>
                    <a:pt x="7" y="0"/>
                  </a:lnTo>
                  <a:lnTo>
                    <a:pt x="6" y="1"/>
                  </a:lnTo>
                  <a:lnTo>
                    <a:pt x="4" y="2"/>
                  </a:lnTo>
                  <a:lnTo>
                    <a:pt x="0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45" name="Freeform 97">
              <a:extLst>
                <a:ext uri="{FF2B5EF4-FFF2-40B4-BE49-F238E27FC236}">
                  <a16:creationId xmlns:a16="http://schemas.microsoft.com/office/drawing/2014/main" id="{00000000-0008-0000-0200-0000ED833400}"/>
                </a:ext>
              </a:extLst>
            </xdr:cNvPr>
            <xdr:cNvSpPr>
              <a:spLocks/>
            </xdr:cNvSpPr>
          </xdr:nvSpPr>
          <xdr:spPr bwMode="auto">
            <a:xfrm>
              <a:off x="1942" y="1981"/>
              <a:ext cx="44" cy="5"/>
            </a:xfrm>
            <a:custGeom>
              <a:avLst/>
              <a:gdLst>
                <a:gd name="T0" fmla="*/ 2147483646 w 8"/>
                <a:gd name="T1" fmla="*/ 0 h 1"/>
                <a:gd name="T2" fmla="*/ 2147483646 w 8"/>
                <a:gd name="T3" fmla="*/ 0 h 1"/>
                <a:gd name="T4" fmla="*/ 2147483646 w 8"/>
                <a:gd name="T5" fmla="*/ 2147483646 h 1"/>
                <a:gd name="T6" fmla="*/ 0 w 8"/>
                <a:gd name="T7" fmla="*/ 2147483646 h 1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8"/>
                <a:gd name="T13" fmla="*/ 0 h 1"/>
                <a:gd name="T14" fmla="*/ 8 w 8"/>
                <a:gd name="T15" fmla="*/ 1 h 1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8" h="1">
                  <a:moveTo>
                    <a:pt x="8" y="0"/>
                  </a:moveTo>
                  <a:lnTo>
                    <a:pt x="7" y="0"/>
                  </a:lnTo>
                  <a:lnTo>
                    <a:pt x="3" y="1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46" name="Freeform 98">
              <a:extLst>
                <a:ext uri="{FF2B5EF4-FFF2-40B4-BE49-F238E27FC236}">
                  <a16:creationId xmlns:a16="http://schemas.microsoft.com/office/drawing/2014/main" id="{00000000-0008-0000-0200-0000EE833400}"/>
                </a:ext>
              </a:extLst>
            </xdr:cNvPr>
            <xdr:cNvSpPr>
              <a:spLocks/>
            </xdr:cNvSpPr>
          </xdr:nvSpPr>
          <xdr:spPr bwMode="auto">
            <a:xfrm>
              <a:off x="1922" y="1952"/>
              <a:ext cx="10" cy="34"/>
            </a:xfrm>
            <a:custGeom>
              <a:avLst/>
              <a:gdLst>
                <a:gd name="T0" fmla="*/ 2147483646 w 2"/>
                <a:gd name="T1" fmla="*/ 2147483646 h 6"/>
                <a:gd name="T2" fmla="*/ 2147483646 w 2"/>
                <a:gd name="T3" fmla="*/ 2147483646 h 6"/>
                <a:gd name="T4" fmla="*/ 0 w 2"/>
                <a:gd name="T5" fmla="*/ 2147483646 h 6"/>
                <a:gd name="T6" fmla="*/ 0 w 2"/>
                <a:gd name="T7" fmla="*/ 2147483646 h 6"/>
                <a:gd name="T8" fmla="*/ 0 w 2"/>
                <a:gd name="T9" fmla="*/ 2147483646 h 6"/>
                <a:gd name="T10" fmla="*/ 0 w 2"/>
                <a:gd name="T11" fmla="*/ 0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6"/>
                <a:gd name="T20" fmla="*/ 2 w 2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6">
                  <a:moveTo>
                    <a:pt x="2" y="6"/>
                  </a:moveTo>
                  <a:lnTo>
                    <a:pt x="1" y="6"/>
                  </a:lnTo>
                  <a:lnTo>
                    <a:pt x="0" y="5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47" name="Freeform 99">
              <a:extLst>
                <a:ext uri="{FF2B5EF4-FFF2-40B4-BE49-F238E27FC236}">
                  <a16:creationId xmlns:a16="http://schemas.microsoft.com/office/drawing/2014/main" id="{00000000-0008-0000-0200-0000EF833400}"/>
                </a:ext>
              </a:extLst>
            </xdr:cNvPr>
            <xdr:cNvSpPr>
              <a:spLocks/>
            </xdr:cNvSpPr>
          </xdr:nvSpPr>
          <xdr:spPr bwMode="auto">
            <a:xfrm>
              <a:off x="1906" y="1895"/>
              <a:ext cx="10" cy="46"/>
            </a:xfrm>
            <a:custGeom>
              <a:avLst/>
              <a:gdLst>
                <a:gd name="T0" fmla="*/ 2147483646 w 2"/>
                <a:gd name="T1" fmla="*/ 2147483646 h 8"/>
                <a:gd name="T2" fmla="*/ 2147483646 w 2"/>
                <a:gd name="T3" fmla="*/ 2147483646 h 8"/>
                <a:gd name="T4" fmla="*/ 2147483646 w 2"/>
                <a:gd name="T5" fmla="*/ 2147483646 h 8"/>
                <a:gd name="T6" fmla="*/ 0 w 2"/>
                <a:gd name="T7" fmla="*/ 2147483646 h 8"/>
                <a:gd name="T8" fmla="*/ 0 w 2"/>
                <a:gd name="T9" fmla="*/ 0 h 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"/>
                <a:gd name="T16" fmla="*/ 0 h 8"/>
                <a:gd name="T17" fmla="*/ 2 w 2"/>
                <a:gd name="T18" fmla="*/ 8 h 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" h="8">
                  <a:moveTo>
                    <a:pt x="2" y="8"/>
                  </a:moveTo>
                  <a:lnTo>
                    <a:pt x="1" y="5"/>
                  </a:lnTo>
                  <a:lnTo>
                    <a:pt x="1" y="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48" name="Freeform 100">
              <a:extLst>
                <a:ext uri="{FF2B5EF4-FFF2-40B4-BE49-F238E27FC236}">
                  <a16:creationId xmlns:a16="http://schemas.microsoft.com/office/drawing/2014/main" id="{00000000-0008-0000-0200-0000F0833400}"/>
                </a:ext>
              </a:extLst>
            </xdr:cNvPr>
            <xdr:cNvSpPr>
              <a:spLocks/>
            </xdr:cNvSpPr>
          </xdr:nvSpPr>
          <xdr:spPr bwMode="auto">
            <a:xfrm>
              <a:off x="1884" y="1844"/>
              <a:ext cx="16" cy="39"/>
            </a:xfrm>
            <a:custGeom>
              <a:avLst/>
              <a:gdLst>
                <a:gd name="T0" fmla="*/ 2147483646 w 3"/>
                <a:gd name="T1" fmla="*/ 2147483646 h 7"/>
                <a:gd name="T2" fmla="*/ 2147483646 w 3"/>
                <a:gd name="T3" fmla="*/ 2147483646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0 w 3"/>
                <a:gd name="T9" fmla="*/ 2147483646 h 7"/>
                <a:gd name="T10" fmla="*/ 0 w 3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7"/>
                <a:gd name="T20" fmla="*/ 3 w 3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7">
                  <a:moveTo>
                    <a:pt x="3" y="7"/>
                  </a:moveTo>
                  <a:lnTo>
                    <a:pt x="3" y="7"/>
                  </a:lnTo>
                  <a:lnTo>
                    <a:pt x="2" y="5"/>
                  </a:lnTo>
                  <a:lnTo>
                    <a:pt x="1" y="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49" name="Freeform 101">
              <a:extLst>
                <a:ext uri="{FF2B5EF4-FFF2-40B4-BE49-F238E27FC236}">
                  <a16:creationId xmlns:a16="http://schemas.microsoft.com/office/drawing/2014/main" id="{00000000-0008-0000-0200-0000F1833400}"/>
                </a:ext>
              </a:extLst>
            </xdr:cNvPr>
            <xdr:cNvSpPr>
              <a:spLocks/>
            </xdr:cNvSpPr>
          </xdr:nvSpPr>
          <xdr:spPr bwMode="auto">
            <a:xfrm>
              <a:off x="1853" y="1804"/>
              <a:ext cx="26" cy="37"/>
            </a:xfrm>
            <a:custGeom>
              <a:avLst/>
              <a:gdLst>
                <a:gd name="T0" fmla="*/ 2147483646 w 5"/>
                <a:gd name="T1" fmla="*/ 2147483646 h 6"/>
                <a:gd name="T2" fmla="*/ 2147483646 w 5"/>
                <a:gd name="T3" fmla="*/ 2147483646 h 6"/>
                <a:gd name="T4" fmla="*/ 2147483646 w 5"/>
                <a:gd name="T5" fmla="*/ 2147483646 h 6"/>
                <a:gd name="T6" fmla="*/ 2147483646 w 5"/>
                <a:gd name="T7" fmla="*/ 2147483646 h 6"/>
                <a:gd name="T8" fmla="*/ 2147483646 w 5"/>
                <a:gd name="T9" fmla="*/ 0 h 6"/>
                <a:gd name="T10" fmla="*/ 0 w 5"/>
                <a:gd name="T11" fmla="*/ 0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6"/>
                <a:gd name="T20" fmla="*/ 5 w 5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6">
                  <a:moveTo>
                    <a:pt x="5" y="6"/>
                  </a:moveTo>
                  <a:lnTo>
                    <a:pt x="4" y="5"/>
                  </a:lnTo>
                  <a:lnTo>
                    <a:pt x="3" y="4"/>
                  </a:lnTo>
                  <a:lnTo>
                    <a:pt x="1" y="2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50" name="Freeform 102">
              <a:extLst>
                <a:ext uri="{FF2B5EF4-FFF2-40B4-BE49-F238E27FC236}">
                  <a16:creationId xmlns:a16="http://schemas.microsoft.com/office/drawing/2014/main" id="{00000000-0008-0000-0200-0000F2833400}"/>
                </a:ext>
              </a:extLst>
            </xdr:cNvPr>
            <xdr:cNvSpPr>
              <a:spLocks/>
            </xdr:cNvSpPr>
          </xdr:nvSpPr>
          <xdr:spPr bwMode="auto">
            <a:xfrm>
              <a:off x="1815" y="1765"/>
              <a:ext cx="32" cy="28"/>
            </a:xfrm>
            <a:custGeom>
              <a:avLst/>
              <a:gdLst>
                <a:gd name="T0" fmla="*/ 2147483646 w 6"/>
                <a:gd name="T1" fmla="*/ 2147483646 h 5"/>
                <a:gd name="T2" fmla="*/ 2147483646 w 6"/>
                <a:gd name="T3" fmla="*/ 2147483646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2147483646 h 5"/>
                <a:gd name="T10" fmla="*/ 0 w 6"/>
                <a:gd name="T11" fmla="*/ 0 h 5"/>
                <a:gd name="T12" fmla="*/ 0 w 6"/>
                <a:gd name="T13" fmla="*/ 0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5"/>
                <a:gd name="T23" fmla="*/ 6 w 6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5">
                  <a:moveTo>
                    <a:pt x="6" y="5"/>
                  </a:moveTo>
                  <a:lnTo>
                    <a:pt x="5" y="5"/>
                  </a:lnTo>
                  <a:lnTo>
                    <a:pt x="4" y="4"/>
                  </a:lnTo>
                  <a:lnTo>
                    <a:pt x="2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51" name="Freeform 103">
              <a:extLst>
                <a:ext uri="{FF2B5EF4-FFF2-40B4-BE49-F238E27FC236}">
                  <a16:creationId xmlns:a16="http://schemas.microsoft.com/office/drawing/2014/main" id="{00000000-0008-0000-0200-0000F3833400}"/>
                </a:ext>
              </a:extLst>
            </xdr:cNvPr>
            <xdr:cNvSpPr>
              <a:spLocks/>
            </xdr:cNvSpPr>
          </xdr:nvSpPr>
          <xdr:spPr bwMode="auto">
            <a:xfrm>
              <a:off x="1820" y="1713"/>
              <a:ext cx="11" cy="46"/>
            </a:xfrm>
            <a:custGeom>
              <a:avLst/>
              <a:gdLst>
                <a:gd name="T0" fmla="*/ 0 w 2"/>
                <a:gd name="T1" fmla="*/ 2147483646 h 8"/>
                <a:gd name="T2" fmla="*/ 2147483646 w 2"/>
                <a:gd name="T3" fmla="*/ 2147483646 h 8"/>
                <a:gd name="T4" fmla="*/ 2147483646 w 2"/>
                <a:gd name="T5" fmla="*/ 2147483646 h 8"/>
                <a:gd name="T6" fmla="*/ 2147483646 w 2"/>
                <a:gd name="T7" fmla="*/ 2147483646 h 8"/>
                <a:gd name="T8" fmla="*/ 2147483646 w 2"/>
                <a:gd name="T9" fmla="*/ 2147483646 h 8"/>
                <a:gd name="T10" fmla="*/ 2147483646 w 2"/>
                <a:gd name="T11" fmla="*/ 0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8"/>
                <a:gd name="T20" fmla="*/ 2 w 2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8">
                  <a:moveTo>
                    <a:pt x="0" y="8"/>
                  </a:moveTo>
                  <a:lnTo>
                    <a:pt x="1" y="7"/>
                  </a:lnTo>
                  <a:lnTo>
                    <a:pt x="2" y="6"/>
                  </a:lnTo>
                  <a:lnTo>
                    <a:pt x="2" y="4"/>
                  </a:lnTo>
                  <a:lnTo>
                    <a:pt x="2" y="2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52" name="Freeform 104">
              <a:extLst>
                <a:ext uri="{FF2B5EF4-FFF2-40B4-BE49-F238E27FC236}">
                  <a16:creationId xmlns:a16="http://schemas.microsoft.com/office/drawing/2014/main" id="{00000000-0008-0000-0200-0000F4833400}"/>
                </a:ext>
              </a:extLst>
            </xdr:cNvPr>
            <xdr:cNvSpPr>
              <a:spLocks/>
            </xdr:cNvSpPr>
          </xdr:nvSpPr>
          <xdr:spPr bwMode="auto">
            <a:xfrm>
              <a:off x="1831" y="1708"/>
              <a:ext cx="36" cy="10"/>
            </a:xfrm>
            <a:custGeom>
              <a:avLst/>
              <a:gdLst>
                <a:gd name="T0" fmla="*/ 0 w 7"/>
                <a:gd name="T1" fmla="*/ 0 h 2"/>
                <a:gd name="T2" fmla="*/ 2147483646 w 7"/>
                <a:gd name="T3" fmla="*/ 2147483646 h 2"/>
                <a:gd name="T4" fmla="*/ 2147483646 w 7"/>
                <a:gd name="T5" fmla="*/ 2147483646 h 2"/>
                <a:gd name="T6" fmla="*/ 2147483646 w 7"/>
                <a:gd name="T7" fmla="*/ 2147483646 h 2"/>
                <a:gd name="T8" fmla="*/ 2147483646 w 7"/>
                <a:gd name="T9" fmla="*/ 2147483646 h 2"/>
                <a:gd name="T10" fmla="*/ 2147483646 w 7"/>
                <a:gd name="T11" fmla="*/ 2147483646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2"/>
                <a:gd name="T20" fmla="*/ 7 w 7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2">
                  <a:moveTo>
                    <a:pt x="0" y="0"/>
                  </a:moveTo>
                  <a:lnTo>
                    <a:pt x="1" y="1"/>
                  </a:lnTo>
                  <a:lnTo>
                    <a:pt x="3" y="2"/>
                  </a:lnTo>
                  <a:lnTo>
                    <a:pt x="5" y="2"/>
                  </a:lnTo>
                  <a:lnTo>
                    <a:pt x="7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53" name="Freeform 105">
              <a:extLst>
                <a:ext uri="{FF2B5EF4-FFF2-40B4-BE49-F238E27FC236}">
                  <a16:creationId xmlns:a16="http://schemas.microsoft.com/office/drawing/2014/main" id="{00000000-0008-0000-0200-0000F5833400}"/>
                </a:ext>
              </a:extLst>
            </xdr:cNvPr>
            <xdr:cNvSpPr>
              <a:spLocks/>
            </xdr:cNvSpPr>
          </xdr:nvSpPr>
          <xdr:spPr bwMode="auto">
            <a:xfrm>
              <a:off x="1879" y="1679"/>
              <a:ext cx="11" cy="39"/>
            </a:xfrm>
            <a:custGeom>
              <a:avLst/>
              <a:gdLst>
                <a:gd name="T0" fmla="*/ 0 w 2"/>
                <a:gd name="T1" fmla="*/ 2147483646 h 7"/>
                <a:gd name="T2" fmla="*/ 2147483646 w 2"/>
                <a:gd name="T3" fmla="*/ 2147483646 h 7"/>
                <a:gd name="T4" fmla="*/ 0 w 2"/>
                <a:gd name="T5" fmla="*/ 2147483646 h 7"/>
                <a:gd name="T6" fmla="*/ 2147483646 w 2"/>
                <a:gd name="T7" fmla="*/ 2147483646 h 7"/>
                <a:gd name="T8" fmla="*/ 2147483646 w 2"/>
                <a:gd name="T9" fmla="*/ 2147483646 h 7"/>
                <a:gd name="T10" fmla="*/ 2147483646 w 2"/>
                <a:gd name="T11" fmla="*/ 0 h 7"/>
                <a:gd name="T12" fmla="*/ 2147483646 w 2"/>
                <a:gd name="T13" fmla="*/ 0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"/>
                <a:gd name="T22" fmla="*/ 0 h 7"/>
                <a:gd name="T23" fmla="*/ 2 w 2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" h="7">
                  <a:moveTo>
                    <a:pt x="0" y="7"/>
                  </a:moveTo>
                  <a:lnTo>
                    <a:pt x="1" y="6"/>
                  </a:lnTo>
                  <a:lnTo>
                    <a:pt x="0" y="5"/>
                  </a:lnTo>
                  <a:lnTo>
                    <a:pt x="1" y="4"/>
                  </a:lnTo>
                  <a:lnTo>
                    <a:pt x="2" y="2"/>
                  </a:lnTo>
                  <a:lnTo>
                    <a:pt x="2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54" name="Freeform 106">
              <a:extLst>
                <a:ext uri="{FF2B5EF4-FFF2-40B4-BE49-F238E27FC236}">
                  <a16:creationId xmlns:a16="http://schemas.microsoft.com/office/drawing/2014/main" id="{00000000-0008-0000-0200-0000F6833400}"/>
                </a:ext>
              </a:extLst>
            </xdr:cNvPr>
            <xdr:cNvSpPr>
              <a:spLocks/>
            </xdr:cNvSpPr>
          </xdr:nvSpPr>
          <xdr:spPr bwMode="auto">
            <a:xfrm>
              <a:off x="1884" y="1633"/>
              <a:ext cx="16" cy="33"/>
            </a:xfrm>
            <a:custGeom>
              <a:avLst/>
              <a:gdLst>
                <a:gd name="T0" fmla="*/ 0 w 3"/>
                <a:gd name="T1" fmla="*/ 2147483646 h 6"/>
                <a:gd name="T2" fmla="*/ 0 w 3"/>
                <a:gd name="T3" fmla="*/ 2147483646 h 6"/>
                <a:gd name="T4" fmla="*/ 0 w 3"/>
                <a:gd name="T5" fmla="*/ 2147483646 h 6"/>
                <a:gd name="T6" fmla="*/ 2147483646 w 3"/>
                <a:gd name="T7" fmla="*/ 2147483646 h 6"/>
                <a:gd name="T8" fmla="*/ 2147483646 w 3"/>
                <a:gd name="T9" fmla="*/ 2147483646 h 6"/>
                <a:gd name="T10" fmla="*/ 2147483646 w 3"/>
                <a:gd name="T11" fmla="*/ 2147483646 h 6"/>
                <a:gd name="T12" fmla="*/ 2147483646 w 3"/>
                <a:gd name="T13" fmla="*/ 0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6"/>
                <a:gd name="T23" fmla="*/ 3 w 3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6">
                  <a:moveTo>
                    <a:pt x="0" y="6"/>
                  </a:moveTo>
                  <a:lnTo>
                    <a:pt x="0" y="6"/>
                  </a:lnTo>
                  <a:lnTo>
                    <a:pt x="0" y="4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1"/>
                  </a:lnTo>
                  <a:lnTo>
                    <a:pt x="3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55" name="Freeform 107">
              <a:extLst>
                <a:ext uri="{FF2B5EF4-FFF2-40B4-BE49-F238E27FC236}">
                  <a16:creationId xmlns:a16="http://schemas.microsoft.com/office/drawing/2014/main" id="{00000000-0008-0000-0200-0000F7833400}"/>
                </a:ext>
              </a:extLst>
            </xdr:cNvPr>
            <xdr:cNvSpPr>
              <a:spLocks/>
            </xdr:cNvSpPr>
          </xdr:nvSpPr>
          <xdr:spPr bwMode="auto">
            <a:xfrm>
              <a:off x="1906" y="1617"/>
              <a:ext cx="36" cy="11"/>
            </a:xfrm>
            <a:custGeom>
              <a:avLst/>
              <a:gdLst>
                <a:gd name="T0" fmla="*/ 0 w 7"/>
                <a:gd name="T1" fmla="*/ 2147483646 h 2"/>
                <a:gd name="T2" fmla="*/ 2147483646 w 7"/>
                <a:gd name="T3" fmla="*/ 2147483646 h 2"/>
                <a:gd name="T4" fmla="*/ 2147483646 w 7"/>
                <a:gd name="T5" fmla="*/ 0 h 2"/>
                <a:gd name="T6" fmla="*/ 2147483646 w 7"/>
                <a:gd name="T7" fmla="*/ 2147483646 h 2"/>
                <a:gd name="T8" fmla="*/ 2147483646 w 7"/>
                <a:gd name="T9" fmla="*/ 2147483646 h 2"/>
                <a:gd name="T10" fmla="*/ 2147483646 w 7"/>
                <a:gd name="T11" fmla="*/ 2147483646 h 2"/>
                <a:gd name="T12" fmla="*/ 2147483646 w 7"/>
                <a:gd name="T13" fmla="*/ 2147483646 h 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7"/>
                <a:gd name="T22" fmla="*/ 0 h 2"/>
                <a:gd name="T23" fmla="*/ 7 w 7"/>
                <a:gd name="T24" fmla="*/ 2 h 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7" h="2">
                  <a:moveTo>
                    <a:pt x="0" y="1"/>
                  </a:moveTo>
                  <a:lnTo>
                    <a:pt x="2" y="1"/>
                  </a:lnTo>
                  <a:lnTo>
                    <a:pt x="3" y="0"/>
                  </a:lnTo>
                  <a:lnTo>
                    <a:pt x="4" y="1"/>
                  </a:lnTo>
                  <a:lnTo>
                    <a:pt x="5" y="2"/>
                  </a:lnTo>
                  <a:lnTo>
                    <a:pt x="7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56" name="Freeform 108">
              <a:extLst>
                <a:ext uri="{FF2B5EF4-FFF2-40B4-BE49-F238E27FC236}">
                  <a16:creationId xmlns:a16="http://schemas.microsoft.com/office/drawing/2014/main" id="{00000000-0008-0000-0200-0000F8833400}"/>
                </a:ext>
              </a:extLst>
            </xdr:cNvPr>
            <xdr:cNvSpPr>
              <a:spLocks/>
            </xdr:cNvSpPr>
          </xdr:nvSpPr>
          <xdr:spPr bwMode="auto">
            <a:xfrm>
              <a:off x="1954" y="1600"/>
              <a:ext cx="32" cy="23"/>
            </a:xfrm>
            <a:custGeom>
              <a:avLst/>
              <a:gdLst>
                <a:gd name="T0" fmla="*/ 0 w 6"/>
                <a:gd name="T1" fmla="*/ 2147483646 h 4"/>
                <a:gd name="T2" fmla="*/ 2147483646 w 6"/>
                <a:gd name="T3" fmla="*/ 2147483646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0 h 4"/>
                <a:gd name="T10" fmla="*/ 2147483646 w 6"/>
                <a:gd name="T11" fmla="*/ 0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4"/>
                <a:gd name="T20" fmla="*/ 6 w 6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4">
                  <a:moveTo>
                    <a:pt x="0" y="4"/>
                  </a:moveTo>
                  <a:lnTo>
                    <a:pt x="1" y="3"/>
                  </a:lnTo>
                  <a:lnTo>
                    <a:pt x="2" y="2"/>
                  </a:lnTo>
                  <a:lnTo>
                    <a:pt x="3" y="1"/>
                  </a:ln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57" name="Freeform 109">
              <a:extLst>
                <a:ext uri="{FF2B5EF4-FFF2-40B4-BE49-F238E27FC236}">
                  <a16:creationId xmlns:a16="http://schemas.microsoft.com/office/drawing/2014/main" id="{00000000-0008-0000-0200-0000F9833400}"/>
                </a:ext>
              </a:extLst>
            </xdr:cNvPr>
            <xdr:cNvSpPr>
              <a:spLocks/>
            </xdr:cNvSpPr>
          </xdr:nvSpPr>
          <xdr:spPr bwMode="auto">
            <a:xfrm>
              <a:off x="1997" y="1594"/>
              <a:ext cx="35" cy="6"/>
            </a:xfrm>
            <a:custGeom>
              <a:avLst/>
              <a:gdLst>
                <a:gd name="T0" fmla="*/ 0 w 7"/>
                <a:gd name="T1" fmla="*/ 2147483646 h 1"/>
                <a:gd name="T2" fmla="*/ 2147483646 w 7"/>
                <a:gd name="T3" fmla="*/ 2147483646 h 1"/>
                <a:gd name="T4" fmla="*/ 2147483646 w 7"/>
                <a:gd name="T5" fmla="*/ 2147483646 h 1"/>
                <a:gd name="T6" fmla="*/ 2147483646 w 7"/>
                <a:gd name="T7" fmla="*/ 0 h 1"/>
                <a:gd name="T8" fmla="*/ 2147483646 w 7"/>
                <a:gd name="T9" fmla="*/ 0 h 1"/>
                <a:gd name="T10" fmla="*/ 2147483646 w 7"/>
                <a:gd name="T11" fmla="*/ 2147483646 h 1"/>
                <a:gd name="T12" fmla="*/ 2147483646 w 7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7"/>
                <a:gd name="T22" fmla="*/ 0 h 1"/>
                <a:gd name="T23" fmla="*/ 7 w 7"/>
                <a:gd name="T24" fmla="*/ 1 h 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7" h="1">
                  <a:moveTo>
                    <a:pt x="0" y="1"/>
                  </a:moveTo>
                  <a:lnTo>
                    <a:pt x="1" y="1"/>
                  </a:lnTo>
                  <a:lnTo>
                    <a:pt x="3" y="1"/>
                  </a:lnTo>
                  <a:lnTo>
                    <a:pt x="4" y="0"/>
                  </a:lnTo>
                  <a:lnTo>
                    <a:pt x="6" y="0"/>
                  </a:lnTo>
                  <a:lnTo>
                    <a:pt x="7" y="1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58" name="Freeform 110">
              <a:extLst>
                <a:ext uri="{FF2B5EF4-FFF2-40B4-BE49-F238E27FC236}">
                  <a16:creationId xmlns:a16="http://schemas.microsoft.com/office/drawing/2014/main" id="{00000000-0008-0000-0200-0000FA833400}"/>
                </a:ext>
              </a:extLst>
            </xdr:cNvPr>
            <xdr:cNvSpPr>
              <a:spLocks/>
            </xdr:cNvSpPr>
          </xdr:nvSpPr>
          <xdr:spPr bwMode="auto">
            <a:xfrm>
              <a:off x="2040" y="1553"/>
              <a:ext cx="32" cy="36"/>
            </a:xfrm>
            <a:custGeom>
              <a:avLst/>
              <a:gdLst>
                <a:gd name="T0" fmla="*/ 0 w 6"/>
                <a:gd name="T1" fmla="*/ 2147483646 h 6"/>
                <a:gd name="T2" fmla="*/ 2147483646 w 6"/>
                <a:gd name="T3" fmla="*/ 2147483646 h 6"/>
                <a:gd name="T4" fmla="*/ 2147483646 w 6"/>
                <a:gd name="T5" fmla="*/ 2147483646 h 6"/>
                <a:gd name="T6" fmla="*/ 2147483646 w 6"/>
                <a:gd name="T7" fmla="*/ 2147483646 h 6"/>
                <a:gd name="T8" fmla="*/ 2147483646 w 6"/>
                <a:gd name="T9" fmla="*/ 0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"/>
                <a:gd name="T16" fmla="*/ 0 h 6"/>
                <a:gd name="T17" fmla="*/ 6 w 6"/>
                <a:gd name="T18" fmla="*/ 6 h 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" h="6">
                  <a:moveTo>
                    <a:pt x="0" y="6"/>
                  </a:moveTo>
                  <a:lnTo>
                    <a:pt x="1" y="5"/>
                  </a:lnTo>
                  <a:lnTo>
                    <a:pt x="3" y="4"/>
                  </a:lnTo>
                  <a:lnTo>
                    <a:pt x="5" y="2"/>
                  </a:lnTo>
                  <a:lnTo>
                    <a:pt x="6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59" name="Freeform 111">
              <a:extLst>
                <a:ext uri="{FF2B5EF4-FFF2-40B4-BE49-F238E27FC236}">
                  <a16:creationId xmlns:a16="http://schemas.microsoft.com/office/drawing/2014/main" id="{00000000-0008-0000-0200-0000FB833400}"/>
                </a:ext>
              </a:extLst>
            </xdr:cNvPr>
            <xdr:cNvSpPr>
              <a:spLocks/>
            </xdr:cNvSpPr>
          </xdr:nvSpPr>
          <xdr:spPr bwMode="auto">
            <a:xfrm>
              <a:off x="2072" y="1515"/>
              <a:ext cx="10" cy="33"/>
            </a:xfrm>
            <a:custGeom>
              <a:avLst/>
              <a:gdLst>
                <a:gd name="T0" fmla="*/ 2147483646 w 2"/>
                <a:gd name="T1" fmla="*/ 2147483646 h 6"/>
                <a:gd name="T2" fmla="*/ 2147483646 w 2"/>
                <a:gd name="T3" fmla="*/ 2147483646 h 6"/>
                <a:gd name="T4" fmla="*/ 0 w 2"/>
                <a:gd name="T5" fmla="*/ 2147483646 h 6"/>
                <a:gd name="T6" fmla="*/ 2147483646 w 2"/>
                <a:gd name="T7" fmla="*/ 2147483646 h 6"/>
                <a:gd name="T8" fmla="*/ 2147483646 w 2"/>
                <a:gd name="T9" fmla="*/ 2147483646 h 6"/>
                <a:gd name="T10" fmla="*/ 2147483646 w 2"/>
                <a:gd name="T11" fmla="*/ 2147483646 h 6"/>
                <a:gd name="T12" fmla="*/ 0 w 2"/>
                <a:gd name="T13" fmla="*/ 0 h 6"/>
                <a:gd name="T14" fmla="*/ 0 w 2"/>
                <a:gd name="T15" fmla="*/ 0 h 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2"/>
                <a:gd name="T25" fmla="*/ 0 h 6"/>
                <a:gd name="T26" fmla="*/ 2 w 2"/>
                <a:gd name="T27" fmla="*/ 6 h 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" h="6">
                  <a:moveTo>
                    <a:pt x="1" y="6"/>
                  </a:moveTo>
                  <a:lnTo>
                    <a:pt x="1" y="5"/>
                  </a:lnTo>
                  <a:lnTo>
                    <a:pt x="0" y="4"/>
                  </a:lnTo>
                  <a:lnTo>
                    <a:pt x="1" y="3"/>
                  </a:lnTo>
                  <a:lnTo>
                    <a:pt x="2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60" name="Freeform 112">
              <a:extLst>
                <a:ext uri="{FF2B5EF4-FFF2-40B4-BE49-F238E27FC236}">
                  <a16:creationId xmlns:a16="http://schemas.microsoft.com/office/drawing/2014/main" id="{00000000-0008-0000-0200-0000FC833400}"/>
                </a:ext>
              </a:extLst>
            </xdr:cNvPr>
            <xdr:cNvSpPr>
              <a:spLocks/>
            </xdr:cNvSpPr>
          </xdr:nvSpPr>
          <xdr:spPr bwMode="auto">
            <a:xfrm>
              <a:off x="2077" y="1481"/>
              <a:ext cx="20" cy="22"/>
            </a:xfrm>
            <a:custGeom>
              <a:avLst/>
              <a:gdLst>
                <a:gd name="T0" fmla="*/ 2147483646 w 4"/>
                <a:gd name="T1" fmla="*/ 2147483646 h 4"/>
                <a:gd name="T2" fmla="*/ 2147483646 w 4"/>
                <a:gd name="T3" fmla="*/ 2147483646 h 4"/>
                <a:gd name="T4" fmla="*/ 0 w 4"/>
                <a:gd name="T5" fmla="*/ 2147483646 h 4"/>
                <a:gd name="T6" fmla="*/ 2147483646 w 4"/>
                <a:gd name="T7" fmla="*/ 2147483646 h 4"/>
                <a:gd name="T8" fmla="*/ 2147483646 w 4"/>
                <a:gd name="T9" fmla="*/ 2147483646 h 4"/>
                <a:gd name="T10" fmla="*/ 2147483646 w 4"/>
                <a:gd name="T11" fmla="*/ 0 h 4"/>
                <a:gd name="T12" fmla="*/ 2147483646 w 4"/>
                <a:gd name="T13" fmla="*/ 0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4"/>
                <a:gd name="T23" fmla="*/ 4 w 4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4">
                  <a:moveTo>
                    <a:pt x="1" y="4"/>
                  </a:moveTo>
                  <a:lnTo>
                    <a:pt x="1" y="4"/>
                  </a:lnTo>
                  <a:lnTo>
                    <a:pt x="0" y="3"/>
                  </a:lnTo>
                  <a:lnTo>
                    <a:pt x="2" y="3"/>
                  </a:lnTo>
                  <a:lnTo>
                    <a:pt x="3" y="2"/>
                  </a:lnTo>
                  <a:lnTo>
                    <a:pt x="4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61" name="Freeform 113">
              <a:extLst>
                <a:ext uri="{FF2B5EF4-FFF2-40B4-BE49-F238E27FC236}">
                  <a16:creationId xmlns:a16="http://schemas.microsoft.com/office/drawing/2014/main" id="{00000000-0008-0000-0200-0000FD833400}"/>
                </a:ext>
              </a:extLst>
            </xdr:cNvPr>
            <xdr:cNvSpPr>
              <a:spLocks/>
            </xdr:cNvSpPr>
          </xdr:nvSpPr>
          <xdr:spPr bwMode="auto">
            <a:xfrm>
              <a:off x="2099" y="1429"/>
              <a:ext cx="5" cy="39"/>
            </a:xfrm>
            <a:custGeom>
              <a:avLst/>
              <a:gdLst>
                <a:gd name="T0" fmla="*/ 2147483646 w 1"/>
                <a:gd name="T1" fmla="*/ 2147483646 h 7"/>
                <a:gd name="T2" fmla="*/ 2147483646 w 1"/>
                <a:gd name="T3" fmla="*/ 2147483646 h 7"/>
                <a:gd name="T4" fmla="*/ 2147483646 w 1"/>
                <a:gd name="T5" fmla="*/ 2147483646 h 7"/>
                <a:gd name="T6" fmla="*/ 0 w 1"/>
                <a:gd name="T7" fmla="*/ 2147483646 h 7"/>
                <a:gd name="T8" fmla="*/ 2147483646 w 1"/>
                <a:gd name="T9" fmla="*/ 2147483646 h 7"/>
                <a:gd name="T10" fmla="*/ 2147483646 w 1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7"/>
                <a:gd name="T20" fmla="*/ 1 w 1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7">
                  <a:moveTo>
                    <a:pt x="1" y="7"/>
                  </a:moveTo>
                  <a:lnTo>
                    <a:pt x="1" y="6"/>
                  </a:lnTo>
                  <a:lnTo>
                    <a:pt x="1" y="4"/>
                  </a:lnTo>
                  <a:lnTo>
                    <a:pt x="0" y="3"/>
                  </a:lnTo>
                  <a:lnTo>
                    <a:pt x="1" y="1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62" name="Freeform 114">
              <a:extLst>
                <a:ext uri="{FF2B5EF4-FFF2-40B4-BE49-F238E27FC236}">
                  <a16:creationId xmlns:a16="http://schemas.microsoft.com/office/drawing/2014/main" id="{00000000-0008-0000-0200-0000FE833400}"/>
                </a:ext>
              </a:extLst>
            </xdr:cNvPr>
            <xdr:cNvSpPr>
              <a:spLocks/>
            </xdr:cNvSpPr>
          </xdr:nvSpPr>
          <xdr:spPr bwMode="auto">
            <a:xfrm>
              <a:off x="2082" y="1378"/>
              <a:ext cx="15" cy="39"/>
            </a:xfrm>
            <a:custGeom>
              <a:avLst/>
              <a:gdLst>
                <a:gd name="T0" fmla="*/ 2147483646 w 3"/>
                <a:gd name="T1" fmla="*/ 2147483646 h 7"/>
                <a:gd name="T2" fmla="*/ 2147483646 w 3"/>
                <a:gd name="T3" fmla="*/ 2147483646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2147483646 w 3"/>
                <a:gd name="T9" fmla="*/ 2147483646 h 7"/>
                <a:gd name="T10" fmla="*/ 0 w 3"/>
                <a:gd name="T11" fmla="*/ 0 h 7"/>
                <a:gd name="T12" fmla="*/ 0 w 3"/>
                <a:gd name="T13" fmla="*/ 0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7"/>
                <a:gd name="T23" fmla="*/ 3 w 3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7">
                  <a:moveTo>
                    <a:pt x="3" y="7"/>
                  </a:moveTo>
                  <a:lnTo>
                    <a:pt x="3" y="7"/>
                  </a:lnTo>
                  <a:lnTo>
                    <a:pt x="3" y="5"/>
                  </a:lnTo>
                  <a:lnTo>
                    <a:pt x="2" y="4"/>
                  </a:lnTo>
                  <a:lnTo>
                    <a:pt x="1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663" name="Freeform 115">
              <a:extLst>
                <a:ext uri="{FF2B5EF4-FFF2-40B4-BE49-F238E27FC236}">
                  <a16:creationId xmlns:a16="http://schemas.microsoft.com/office/drawing/2014/main" id="{00000000-0008-0000-0200-0000FF833400}"/>
                </a:ext>
              </a:extLst>
            </xdr:cNvPr>
            <xdr:cNvSpPr>
              <a:spLocks/>
            </xdr:cNvSpPr>
          </xdr:nvSpPr>
          <xdr:spPr bwMode="auto">
            <a:xfrm>
              <a:off x="2061" y="1327"/>
              <a:ext cx="21" cy="38"/>
            </a:xfrm>
            <a:custGeom>
              <a:avLst/>
              <a:gdLst>
                <a:gd name="T0" fmla="*/ 2147483646 w 4"/>
                <a:gd name="T1" fmla="*/ 2147483646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2147483646 w 4"/>
                <a:gd name="T9" fmla="*/ 2147483646 h 7"/>
                <a:gd name="T10" fmla="*/ 0 w 4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7"/>
                <a:gd name="T20" fmla="*/ 4 w 4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7">
                  <a:moveTo>
                    <a:pt x="4" y="7"/>
                  </a:moveTo>
                  <a:lnTo>
                    <a:pt x="3" y="6"/>
                  </a:lnTo>
                  <a:lnTo>
                    <a:pt x="2" y="4"/>
                  </a:lnTo>
                  <a:lnTo>
                    <a:pt x="1" y="3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52" name="Freeform 116">
              <a:extLst>
                <a:ext uri="{FF2B5EF4-FFF2-40B4-BE49-F238E27FC236}">
                  <a16:creationId xmlns:a16="http://schemas.microsoft.com/office/drawing/2014/main" id="{00000000-0008-0000-0200-000000B43400}"/>
                </a:ext>
              </a:extLst>
            </xdr:cNvPr>
            <xdr:cNvSpPr>
              <a:spLocks/>
            </xdr:cNvSpPr>
          </xdr:nvSpPr>
          <xdr:spPr bwMode="auto">
            <a:xfrm>
              <a:off x="2045" y="1275"/>
              <a:ext cx="16" cy="41"/>
            </a:xfrm>
            <a:custGeom>
              <a:avLst/>
              <a:gdLst>
                <a:gd name="T0" fmla="*/ 2147483646 w 3"/>
                <a:gd name="T1" fmla="*/ 2147483646 h 7"/>
                <a:gd name="T2" fmla="*/ 2147483646 w 3"/>
                <a:gd name="T3" fmla="*/ 2147483646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2147483646 w 3"/>
                <a:gd name="T9" fmla="*/ 2147483646 h 7"/>
                <a:gd name="T10" fmla="*/ 0 w 3"/>
                <a:gd name="T11" fmla="*/ 2147483646 h 7"/>
                <a:gd name="T12" fmla="*/ 0 w 3"/>
                <a:gd name="T13" fmla="*/ 0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7"/>
                <a:gd name="T23" fmla="*/ 3 w 3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7">
                  <a:moveTo>
                    <a:pt x="3" y="7"/>
                  </a:moveTo>
                  <a:lnTo>
                    <a:pt x="3" y="7"/>
                  </a:lnTo>
                  <a:lnTo>
                    <a:pt x="2" y="6"/>
                  </a:lnTo>
                  <a:lnTo>
                    <a:pt x="1" y="4"/>
                  </a:lnTo>
                  <a:lnTo>
                    <a:pt x="1" y="2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53" name="Freeform 117">
              <a:extLst>
                <a:ext uri="{FF2B5EF4-FFF2-40B4-BE49-F238E27FC236}">
                  <a16:creationId xmlns:a16="http://schemas.microsoft.com/office/drawing/2014/main" id="{00000000-0008-0000-0200-000001B43400}"/>
                </a:ext>
              </a:extLst>
            </xdr:cNvPr>
            <xdr:cNvSpPr>
              <a:spLocks/>
            </xdr:cNvSpPr>
          </xdr:nvSpPr>
          <xdr:spPr bwMode="auto">
            <a:xfrm>
              <a:off x="2045" y="1220"/>
              <a:ext cx="0" cy="47"/>
            </a:xfrm>
            <a:custGeom>
              <a:avLst/>
              <a:gdLst>
                <a:gd name="T0" fmla="*/ 2147483646 h 8"/>
                <a:gd name="T1" fmla="*/ 2147483646 h 8"/>
                <a:gd name="T2" fmla="*/ 2147483646 h 8"/>
                <a:gd name="T3" fmla="*/ 2147483646 h 8"/>
                <a:gd name="T4" fmla="*/ 2147483646 h 8"/>
                <a:gd name="T5" fmla="*/ 0 h 8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h 8"/>
                <a:gd name="T13" fmla="*/ 8 h 8"/>
              </a:gdLst>
              <a:ahLst/>
              <a:cxnLst>
                <a:cxn ang="T6">
                  <a:pos x="0" y="T0"/>
                </a:cxn>
                <a:cxn ang="T7">
                  <a:pos x="0" y="T1"/>
                </a:cxn>
                <a:cxn ang="T8">
                  <a:pos x="0" y="T2"/>
                </a:cxn>
                <a:cxn ang="T9">
                  <a:pos x="0" y="T3"/>
                </a:cxn>
                <a:cxn ang="T10">
                  <a:pos x="0" y="T4"/>
                </a:cxn>
                <a:cxn ang="T11">
                  <a:pos x="0" y="T5"/>
                </a:cxn>
              </a:cxnLst>
              <a:rect l="0" t="T12" r="0" b="T13"/>
              <a:pathLst>
                <a:path h="8">
                  <a:moveTo>
                    <a:pt x="0" y="8"/>
                  </a:moveTo>
                  <a:lnTo>
                    <a:pt x="0" y="7"/>
                  </a:lnTo>
                  <a:lnTo>
                    <a:pt x="0" y="5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54" name="Freeform 118">
              <a:extLst>
                <a:ext uri="{FF2B5EF4-FFF2-40B4-BE49-F238E27FC236}">
                  <a16:creationId xmlns:a16="http://schemas.microsoft.com/office/drawing/2014/main" id="{00000000-0008-0000-0200-000002B43400}"/>
                </a:ext>
              </a:extLst>
            </xdr:cNvPr>
            <xdr:cNvSpPr>
              <a:spLocks/>
            </xdr:cNvSpPr>
          </xdr:nvSpPr>
          <xdr:spPr bwMode="auto">
            <a:xfrm>
              <a:off x="2045" y="1168"/>
              <a:ext cx="11" cy="47"/>
            </a:xfrm>
            <a:custGeom>
              <a:avLst/>
              <a:gdLst>
                <a:gd name="T0" fmla="*/ 0 w 2"/>
                <a:gd name="T1" fmla="*/ 2147483646 h 8"/>
                <a:gd name="T2" fmla="*/ 2147483646 w 2"/>
                <a:gd name="T3" fmla="*/ 2147483646 h 8"/>
                <a:gd name="T4" fmla="*/ 2147483646 w 2"/>
                <a:gd name="T5" fmla="*/ 2147483646 h 8"/>
                <a:gd name="T6" fmla="*/ 2147483646 w 2"/>
                <a:gd name="T7" fmla="*/ 2147483646 h 8"/>
                <a:gd name="T8" fmla="*/ 2147483646 w 2"/>
                <a:gd name="T9" fmla="*/ 2147483646 h 8"/>
                <a:gd name="T10" fmla="*/ 2147483646 w 2"/>
                <a:gd name="T11" fmla="*/ 0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8"/>
                <a:gd name="T20" fmla="*/ 2 w 2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8">
                  <a:moveTo>
                    <a:pt x="0" y="8"/>
                  </a:moveTo>
                  <a:lnTo>
                    <a:pt x="1" y="6"/>
                  </a:lnTo>
                  <a:lnTo>
                    <a:pt x="1" y="4"/>
                  </a:lnTo>
                  <a:lnTo>
                    <a:pt x="2" y="3"/>
                  </a:lnTo>
                  <a:lnTo>
                    <a:pt x="2" y="1"/>
                  </a:lnTo>
                  <a:lnTo>
                    <a:pt x="2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55" name="Freeform 119">
              <a:extLst>
                <a:ext uri="{FF2B5EF4-FFF2-40B4-BE49-F238E27FC236}">
                  <a16:creationId xmlns:a16="http://schemas.microsoft.com/office/drawing/2014/main" id="{00000000-0008-0000-0200-000003B43400}"/>
                </a:ext>
              </a:extLst>
            </xdr:cNvPr>
            <xdr:cNvSpPr>
              <a:spLocks/>
            </xdr:cNvSpPr>
          </xdr:nvSpPr>
          <xdr:spPr bwMode="auto">
            <a:xfrm>
              <a:off x="2061" y="1157"/>
              <a:ext cx="16" cy="5"/>
            </a:xfrm>
            <a:custGeom>
              <a:avLst/>
              <a:gdLst>
                <a:gd name="T0" fmla="*/ 0 w 3"/>
                <a:gd name="T1" fmla="*/ 2147483646 h 1"/>
                <a:gd name="T2" fmla="*/ 2147483646 w 3"/>
                <a:gd name="T3" fmla="*/ 0 h 1"/>
                <a:gd name="T4" fmla="*/ 2147483646 w 3"/>
                <a:gd name="T5" fmla="*/ 0 h 1"/>
                <a:gd name="T6" fmla="*/ 0 60000 65536"/>
                <a:gd name="T7" fmla="*/ 0 60000 65536"/>
                <a:gd name="T8" fmla="*/ 0 60000 65536"/>
                <a:gd name="T9" fmla="*/ 0 w 3"/>
                <a:gd name="T10" fmla="*/ 0 h 1"/>
                <a:gd name="T11" fmla="*/ 3 w 3"/>
                <a:gd name="T12" fmla="*/ 1 h 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3" h="1">
                  <a:moveTo>
                    <a:pt x="0" y="1"/>
                  </a:moveTo>
                  <a:lnTo>
                    <a:pt x="1" y="0"/>
                  </a:lnTo>
                  <a:lnTo>
                    <a:pt x="3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56" name="Freeform 120">
              <a:extLst>
                <a:ext uri="{FF2B5EF4-FFF2-40B4-BE49-F238E27FC236}">
                  <a16:creationId xmlns:a16="http://schemas.microsoft.com/office/drawing/2014/main" id="{00000000-0008-0000-0200-000004B43400}"/>
                </a:ext>
              </a:extLst>
            </xdr:cNvPr>
            <xdr:cNvSpPr>
              <a:spLocks/>
            </xdr:cNvSpPr>
          </xdr:nvSpPr>
          <xdr:spPr bwMode="auto">
            <a:xfrm>
              <a:off x="3038" y="1435"/>
              <a:ext cx="1501" cy="1135"/>
            </a:xfrm>
            <a:custGeom>
              <a:avLst/>
              <a:gdLst>
                <a:gd name="T0" fmla="*/ 48 w 1502"/>
                <a:gd name="T1" fmla="*/ 159 h 1136"/>
                <a:gd name="T2" fmla="*/ 150 w 1502"/>
                <a:gd name="T3" fmla="*/ 159 h 1136"/>
                <a:gd name="T4" fmla="*/ 225 w 1502"/>
                <a:gd name="T5" fmla="*/ 171 h 1136"/>
                <a:gd name="T6" fmla="*/ 289 w 1502"/>
                <a:gd name="T7" fmla="*/ 171 h 1136"/>
                <a:gd name="T8" fmla="*/ 375 w 1502"/>
                <a:gd name="T9" fmla="*/ 148 h 1136"/>
                <a:gd name="T10" fmla="*/ 477 w 1502"/>
                <a:gd name="T11" fmla="*/ 68 h 1136"/>
                <a:gd name="T12" fmla="*/ 552 w 1502"/>
                <a:gd name="T13" fmla="*/ 74 h 1136"/>
                <a:gd name="T14" fmla="*/ 633 w 1502"/>
                <a:gd name="T15" fmla="*/ 114 h 1136"/>
                <a:gd name="T16" fmla="*/ 702 w 1502"/>
                <a:gd name="T17" fmla="*/ 125 h 1136"/>
                <a:gd name="T18" fmla="*/ 751 w 1502"/>
                <a:gd name="T19" fmla="*/ 80 h 1136"/>
                <a:gd name="T20" fmla="*/ 751 w 1502"/>
                <a:gd name="T21" fmla="*/ 29 h 1136"/>
                <a:gd name="T22" fmla="*/ 809 w 1502"/>
                <a:gd name="T23" fmla="*/ 17 h 1136"/>
                <a:gd name="T24" fmla="*/ 846 w 1502"/>
                <a:gd name="T25" fmla="*/ 23 h 1136"/>
                <a:gd name="T26" fmla="*/ 857 w 1502"/>
                <a:gd name="T27" fmla="*/ 57 h 1136"/>
                <a:gd name="T28" fmla="*/ 878 w 1502"/>
                <a:gd name="T29" fmla="*/ 102 h 1136"/>
                <a:gd name="T30" fmla="*/ 900 w 1502"/>
                <a:gd name="T31" fmla="*/ 165 h 1136"/>
                <a:gd name="T32" fmla="*/ 937 w 1502"/>
                <a:gd name="T33" fmla="*/ 199 h 1136"/>
                <a:gd name="T34" fmla="*/ 975 w 1502"/>
                <a:gd name="T35" fmla="*/ 233 h 1136"/>
                <a:gd name="T36" fmla="*/ 1023 w 1502"/>
                <a:gd name="T37" fmla="*/ 296 h 1136"/>
                <a:gd name="T38" fmla="*/ 1088 w 1502"/>
                <a:gd name="T39" fmla="*/ 307 h 1136"/>
                <a:gd name="T40" fmla="*/ 1147 w 1502"/>
                <a:gd name="T41" fmla="*/ 341 h 1136"/>
                <a:gd name="T42" fmla="*/ 1195 w 1502"/>
                <a:gd name="T43" fmla="*/ 375 h 1136"/>
                <a:gd name="T44" fmla="*/ 1249 w 1502"/>
                <a:gd name="T45" fmla="*/ 404 h 1136"/>
                <a:gd name="T46" fmla="*/ 1292 w 1502"/>
                <a:gd name="T47" fmla="*/ 477 h 1136"/>
                <a:gd name="T48" fmla="*/ 1318 w 1502"/>
                <a:gd name="T49" fmla="*/ 534 h 1136"/>
                <a:gd name="T50" fmla="*/ 1361 w 1502"/>
                <a:gd name="T51" fmla="*/ 568 h 1136"/>
                <a:gd name="T52" fmla="*/ 1404 w 1502"/>
                <a:gd name="T53" fmla="*/ 583 h 1136"/>
                <a:gd name="T54" fmla="*/ 1415 w 1502"/>
                <a:gd name="T55" fmla="*/ 651 h 1136"/>
                <a:gd name="T56" fmla="*/ 1415 w 1502"/>
                <a:gd name="T57" fmla="*/ 697 h 1136"/>
                <a:gd name="T58" fmla="*/ 1377 w 1502"/>
                <a:gd name="T59" fmla="*/ 731 h 1136"/>
                <a:gd name="T60" fmla="*/ 1340 w 1502"/>
                <a:gd name="T61" fmla="*/ 782 h 1136"/>
                <a:gd name="T62" fmla="*/ 1275 w 1502"/>
                <a:gd name="T63" fmla="*/ 759 h 1136"/>
                <a:gd name="T64" fmla="*/ 1222 w 1502"/>
                <a:gd name="T65" fmla="*/ 737 h 1136"/>
                <a:gd name="T66" fmla="*/ 1184 w 1502"/>
                <a:gd name="T67" fmla="*/ 725 h 1136"/>
                <a:gd name="T68" fmla="*/ 1136 w 1502"/>
                <a:gd name="T69" fmla="*/ 765 h 1136"/>
                <a:gd name="T70" fmla="*/ 1082 w 1502"/>
                <a:gd name="T71" fmla="*/ 805 h 1136"/>
                <a:gd name="T72" fmla="*/ 1018 w 1502"/>
                <a:gd name="T73" fmla="*/ 816 h 1136"/>
                <a:gd name="T74" fmla="*/ 959 w 1502"/>
                <a:gd name="T75" fmla="*/ 833 h 1136"/>
                <a:gd name="T76" fmla="*/ 964 w 1502"/>
                <a:gd name="T77" fmla="*/ 901 h 1136"/>
                <a:gd name="T78" fmla="*/ 954 w 1502"/>
                <a:gd name="T79" fmla="*/ 952 h 1136"/>
                <a:gd name="T80" fmla="*/ 932 w 1502"/>
                <a:gd name="T81" fmla="*/ 998 h 1136"/>
                <a:gd name="T82" fmla="*/ 884 w 1502"/>
                <a:gd name="T83" fmla="*/ 1043 h 1136"/>
                <a:gd name="T84" fmla="*/ 814 w 1502"/>
                <a:gd name="T85" fmla="*/ 1055 h 1136"/>
                <a:gd name="T86" fmla="*/ 771 w 1502"/>
                <a:gd name="T87" fmla="*/ 1021 h 1136"/>
                <a:gd name="T88" fmla="*/ 751 w 1502"/>
                <a:gd name="T89" fmla="*/ 952 h 1136"/>
                <a:gd name="T90" fmla="*/ 751 w 1502"/>
                <a:gd name="T91" fmla="*/ 890 h 1136"/>
                <a:gd name="T92" fmla="*/ 681 w 1502"/>
                <a:gd name="T93" fmla="*/ 833 h 1136"/>
                <a:gd name="T94" fmla="*/ 611 w 1502"/>
                <a:gd name="T95" fmla="*/ 793 h 1136"/>
                <a:gd name="T96" fmla="*/ 568 w 1502"/>
                <a:gd name="T97" fmla="*/ 788 h 1136"/>
                <a:gd name="T98" fmla="*/ 504 w 1502"/>
                <a:gd name="T99" fmla="*/ 737 h 1136"/>
                <a:gd name="T100" fmla="*/ 450 w 1502"/>
                <a:gd name="T101" fmla="*/ 646 h 1136"/>
                <a:gd name="T102" fmla="*/ 397 w 1502"/>
                <a:gd name="T103" fmla="*/ 572 h 1136"/>
                <a:gd name="T104" fmla="*/ 321 w 1502"/>
                <a:gd name="T105" fmla="*/ 546 h 1136"/>
                <a:gd name="T106" fmla="*/ 262 w 1502"/>
                <a:gd name="T107" fmla="*/ 460 h 1136"/>
                <a:gd name="T108" fmla="*/ 209 w 1502"/>
                <a:gd name="T109" fmla="*/ 438 h 1136"/>
                <a:gd name="T110" fmla="*/ 161 w 1502"/>
                <a:gd name="T111" fmla="*/ 381 h 1136"/>
                <a:gd name="T112" fmla="*/ 107 w 1502"/>
                <a:gd name="T113" fmla="*/ 364 h 1136"/>
                <a:gd name="T114" fmla="*/ 48 w 1502"/>
                <a:gd name="T115" fmla="*/ 341 h 1136"/>
                <a:gd name="T116" fmla="*/ 10 w 1502"/>
                <a:gd name="T117" fmla="*/ 318 h 11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w 1502"/>
                <a:gd name="T178" fmla="*/ 0 h 1136"/>
                <a:gd name="T179" fmla="*/ 1502 w 1502"/>
                <a:gd name="T180" fmla="*/ 1136 h 1136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T177" t="T178" r="T179" b="T180"/>
              <a:pathLst>
                <a:path w="1502" h="1136">
                  <a:moveTo>
                    <a:pt x="0" y="273"/>
                  </a:moveTo>
                  <a:lnTo>
                    <a:pt x="5" y="256"/>
                  </a:lnTo>
                  <a:lnTo>
                    <a:pt x="10" y="244"/>
                  </a:lnTo>
                  <a:lnTo>
                    <a:pt x="10" y="222"/>
                  </a:lnTo>
                  <a:lnTo>
                    <a:pt x="10" y="188"/>
                  </a:lnTo>
                  <a:lnTo>
                    <a:pt x="10" y="159"/>
                  </a:lnTo>
                  <a:lnTo>
                    <a:pt x="16" y="136"/>
                  </a:lnTo>
                  <a:lnTo>
                    <a:pt x="16" y="131"/>
                  </a:lnTo>
                  <a:lnTo>
                    <a:pt x="26" y="142"/>
                  </a:lnTo>
                  <a:lnTo>
                    <a:pt x="32" y="148"/>
                  </a:lnTo>
                  <a:lnTo>
                    <a:pt x="37" y="148"/>
                  </a:lnTo>
                  <a:lnTo>
                    <a:pt x="48" y="159"/>
                  </a:lnTo>
                  <a:lnTo>
                    <a:pt x="64" y="159"/>
                  </a:lnTo>
                  <a:lnTo>
                    <a:pt x="69" y="159"/>
                  </a:lnTo>
                  <a:lnTo>
                    <a:pt x="85" y="154"/>
                  </a:lnTo>
                  <a:lnTo>
                    <a:pt x="91" y="148"/>
                  </a:lnTo>
                  <a:lnTo>
                    <a:pt x="96" y="148"/>
                  </a:lnTo>
                  <a:lnTo>
                    <a:pt x="102" y="148"/>
                  </a:lnTo>
                  <a:lnTo>
                    <a:pt x="118" y="154"/>
                  </a:lnTo>
                  <a:lnTo>
                    <a:pt x="123" y="154"/>
                  </a:lnTo>
                  <a:lnTo>
                    <a:pt x="128" y="154"/>
                  </a:lnTo>
                  <a:lnTo>
                    <a:pt x="134" y="154"/>
                  </a:lnTo>
                  <a:lnTo>
                    <a:pt x="139" y="159"/>
                  </a:lnTo>
                  <a:lnTo>
                    <a:pt x="150" y="159"/>
                  </a:lnTo>
                  <a:lnTo>
                    <a:pt x="155" y="165"/>
                  </a:lnTo>
                  <a:lnTo>
                    <a:pt x="161" y="165"/>
                  </a:lnTo>
                  <a:lnTo>
                    <a:pt x="171" y="159"/>
                  </a:lnTo>
                  <a:lnTo>
                    <a:pt x="182" y="159"/>
                  </a:lnTo>
                  <a:lnTo>
                    <a:pt x="187" y="154"/>
                  </a:lnTo>
                  <a:lnTo>
                    <a:pt x="193" y="154"/>
                  </a:lnTo>
                  <a:lnTo>
                    <a:pt x="198" y="154"/>
                  </a:lnTo>
                  <a:lnTo>
                    <a:pt x="203" y="154"/>
                  </a:lnTo>
                  <a:lnTo>
                    <a:pt x="209" y="159"/>
                  </a:lnTo>
                  <a:lnTo>
                    <a:pt x="214" y="165"/>
                  </a:lnTo>
                  <a:lnTo>
                    <a:pt x="220" y="171"/>
                  </a:lnTo>
                  <a:lnTo>
                    <a:pt x="225" y="171"/>
                  </a:lnTo>
                  <a:lnTo>
                    <a:pt x="230" y="176"/>
                  </a:lnTo>
                  <a:lnTo>
                    <a:pt x="236" y="176"/>
                  </a:lnTo>
                  <a:lnTo>
                    <a:pt x="241" y="176"/>
                  </a:lnTo>
                  <a:lnTo>
                    <a:pt x="246" y="176"/>
                  </a:lnTo>
                  <a:lnTo>
                    <a:pt x="246" y="182"/>
                  </a:lnTo>
                  <a:lnTo>
                    <a:pt x="252" y="182"/>
                  </a:lnTo>
                  <a:lnTo>
                    <a:pt x="257" y="176"/>
                  </a:lnTo>
                  <a:lnTo>
                    <a:pt x="262" y="176"/>
                  </a:lnTo>
                  <a:lnTo>
                    <a:pt x="268" y="176"/>
                  </a:lnTo>
                  <a:lnTo>
                    <a:pt x="273" y="171"/>
                  </a:lnTo>
                  <a:lnTo>
                    <a:pt x="279" y="171"/>
                  </a:lnTo>
                  <a:lnTo>
                    <a:pt x="289" y="171"/>
                  </a:lnTo>
                  <a:lnTo>
                    <a:pt x="295" y="171"/>
                  </a:lnTo>
                  <a:lnTo>
                    <a:pt x="300" y="171"/>
                  </a:lnTo>
                  <a:lnTo>
                    <a:pt x="311" y="165"/>
                  </a:lnTo>
                  <a:lnTo>
                    <a:pt x="316" y="159"/>
                  </a:lnTo>
                  <a:lnTo>
                    <a:pt x="321" y="159"/>
                  </a:lnTo>
                  <a:lnTo>
                    <a:pt x="327" y="154"/>
                  </a:lnTo>
                  <a:lnTo>
                    <a:pt x="332" y="154"/>
                  </a:lnTo>
                  <a:lnTo>
                    <a:pt x="338" y="148"/>
                  </a:lnTo>
                  <a:lnTo>
                    <a:pt x="343" y="148"/>
                  </a:lnTo>
                  <a:lnTo>
                    <a:pt x="359" y="148"/>
                  </a:lnTo>
                  <a:lnTo>
                    <a:pt x="364" y="148"/>
                  </a:lnTo>
                  <a:lnTo>
                    <a:pt x="375" y="148"/>
                  </a:lnTo>
                  <a:lnTo>
                    <a:pt x="380" y="148"/>
                  </a:lnTo>
                  <a:lnTo>
                    <a:pt x="386" y="142"/>
                  </a:lnTo>
                  <a:lnTo>
                    <a:pt x="397" y="136"/>
                  </a:lnTo>
                  <a:lnTo>
                    <a:pt x="429" y="114"/>
                  </a:lnTo>
                  <a:lnTo>
                    <a:pt x="439" y="108"/>
                  </a:lnTo>
                  <a:lnTo>
                    <a:pt x="450" y="102"/>
                  </a:lnTo>
                  <a:lnTo>
                    <a:pt x="456" y="91"/>
                  </a:lnTo>
                  <a:lnTo>
                    <a:pt x="466" y="85"/>
                  </a:lnTo>
                  <a:lnTo>
                    <a:pt x="472" y="80"/>
                  </a:lnTo>
                  <a:lnTo>
                    <a:pt x="472" y="74"/>
                  </a:lnTo>
                  <a:lnTo>
                    <a:pt x="472" y="68"/>
                  </a:lnTo>
                  <a:lnTo>
                    <a:pt x="477" y="68"/>
                  </a:lnTo>
                  <a:lnTo>
                    <a:pt x="482" y="68"/>
                  </a:lnTo>
                  <a:lnTo>
                    <a:pt x="488" y="68"/>
                  </a:lnTo>
                  <a:lnTo>
                    <a:pt x="493" y="68"/>
                  </a:lnTo>
                  <a:lnTo>
                    <a:pt x="493" y="63"/>
                  </a:lnTo>
                  <a:lnTo>
                    <a:pt x="498" y="63"/>
                  </a:lnTo>
                  <a:lnTo>
                    <a:pt x="509" y="63"/>
                  </a:lnTo>
                  <a:lnTo>
                    <a:pt x="520" y="63"/>
                  </a:lnTo>
                  <a:lnTo>
                    <a:pt x="525" y="68"/>
                  </a:lnTo>
                  <a:lnTo>
                    <a:pt x="531" y="68"/>
                  </a:lnTo>
                  <a:lnTo>
                    <a:pt x="536" y="74"/>
                  </a:lnTo>
                  <a:lnTo>
                    <a:pt x="541" y="74"/>
                  </a:lnTo>
                  <a:lnTo>
                    <a:pt x="552" y="74"/>
                  </a:lnTo>
                  <a:lnTo>
                    <a:pt x="558" y="80"/>
                  </a:lnTo>
                  <a:lnTo>
                    <a:pt x="563" y="80"/>
                  </a:lnTo>
                  <a:lnTo>
                    <a:pt x="574" y="85"/>
                  </a:lnTo>
                  <a:lnTo>
                    <a:pt x="579" y="85"/>
                  </a:lnTo>
                  <a:lnTo>
                    <a:pt x="584" y="91"/>
                  </a:lnTo>
                  <a:lnTo>
                    <a:pt x="590" y="91"/>
                  </a:lnTo>
                  <a:lnTo>
                    <a:pt x="595" y="97"/>
                  </a:lnTo>
                  <a:lnTo>
                    <a:pt x="600" y="97"/>
                  </a:lnTo>
                  <a:lnTo>
                    <a:pt x="611" y="97"/>
                  </a:lnTo>
                  <a:lnTo>
                    <a:pt x="617" y="102"/>
                  </a:lnTo>
                  <a:lnTo>
                    <a:pt x="622" y="108"/>
                  </a:lnTo>
                  <a:lnTo>
                    <a:pt x="633" y="114"/>
                  </a:lnTo>
                  <a:lnTo>
                    <a:pt x="638" y="119"/>
                  </a:lnTo>
                  <a:lnTo>
                    <a:pt x="649" y="119"/>
                  </a:lnTo>
                  <a:lnTo>
                    <a:pt x="659" y="119"/>
                  </a:lnTo>
                  <a:lnTo>
                    <a:pt x="659" y="125"/>
                  </a:lnTo>
                  <a:lnTo>
                    <a:pt x="665" y="125"/>
                  </a:lnTo>
                  <a:lnTo>
                    <a:pt x="670" y="131"/>
                  </a:lnTo>
                  <a:lnTo>
                    <a:pt x="676" y="142"/>
                  </a:lnTo>
                  <a:lnTo>
                    <a:pt x="681" y="142"/>
                  </a:lnTo>
                  <a:lnTo>
                    <a:pt x="686" y="142"/>
                  </a:lnTo>
                  <a:lnTo>
                    <a:pt x="692" y="136"/>
                  </a:lnTo>
                  <a:lnTo>
                    <a:pt x="697" y="131"/>
                  </a:lnTo>
                  <a:lnTo>
                    <a:pt x="702" y="125"/>
                  </a:lnTo>
                  <a:lnTo>
                    <a:pt x="708" y="125"/>
                  </a:lnTo>
                  <a:lnTo>
                    <a:pt x="713" y="131"/>
                  </a:lnTo>
                  <a:lnTo>
                    <a:pt x="718" y="119"/>
                  </a:lnTo>
                  <a:lnTo>
                    <a:pt x="724" y="114"/>
                  </a:lnTo>
                  <a:lnTo>
                    <a:pt x="729" y="108"/>
                  </a:lnTo>
                  <a:lnTo>
                    <a:pt x="735" y="102"/>
                  </a:lnTo>
                  <a:lnTo>
                    <a:pt x="740" y="97"/>
                  </a:lnTo>
                  <a:lnTo>
                    <a:pt x="745" y="91"/>
                  </a:lnTo>
                  <a:lnTo>
                    <a:pt x="751" y="91"/>
                  </a:lnTo>
                  <a:lnTo>
                    <a:pt x="756" y="91"/>
                  </a:lnTo>
                  <a:lnTo>
                    <a:pt x="761" y="91"/>
                  </a:lnTo>
                  <a:lnTo>
                    <a:pt x="767" y="80"/>
                  </a:lnTo>
                  <a:lnTo>
                    <a:pt x="772" y="80"/>
                  </a:lnTo>
                  <a:lnTo>
                    <a:pt x="777" y="80"/>
                  </a:lnTo>
                  <a:lnTo>
                    <a:pt x="783" y="80"/>
                  </a:lnTo>
                  <a:lnTo>
                    <a:pt x="788" y="74"/>
                  </a:lnTo>
                  <a:lnTo>
                    <a:pt x="794" y="68"/>
                  </a:lnTo>
                  <a:lnTo>
                    <a:pt x="804" y="63"/>
                  </a:lnTo>
                  <a:lnTo>
                    <a:pt x="810" y="63"/>
                  </a:lnTo>
                  <a:lnTo>
                    <a:pt x="815" y="51"/>
                  </a:lnTo>
                  <a:lnTo>
                    <a:pt x="820" y="46"/>
                  </a:lnTo>
                  <a:lnTo>
                    <a:pt x="820" y="40"/>
                  </a:lnTo>
                  <a:lnTo>
                    <a:pt x="826" y="34"/>
                  </a:lnTo>
                  <a:lnTo>
                    <a:pt x="826" y="29"/>
                  </a:lnTo>
                  <a:lnTo>
                    <a:pt x="831" y="29"/>
                  </a:lnTo>
                  <a:lnTo>
                    <a:pt x="831" y="23"/>
                  </a:lnTo>
                  <a:lnTo>
                    <a:pt x="836" y="23"/>
                  </a:lnTo>
                  <a:lnTo>
                    <a:pt x="842" y="29"/>
                  </a:lnTo>
                  <a:lnTo>
                    <a:pt x="853" y="29"/>
                  </a:lnTo>
                  <a:lnTo>
                    <a:pt x="858" y="23"/>
                  </a:lnTo>
                  <a:lnTo>
                    <a:pt x="858" y="17"/>
                  </a:lnTo>
                  <a:lnTo>
                    <a:pt x="863" y="17"/>
                  </a:lnTo>
                  <a:lnTo>
                    <a:pt x="869" y="17"/>
                  </a:lnTo>
                  <a:lnTo>
                    <a:pt x="874" y="17"/>
                  </a:lnTo>
                  <a:lnTo>
                    <a:pt x="879" y="17"/>
                  </a:lnTo>
                  <a:lnTo>
                    <a:pt x="885" y="17"/>
                  </a:lnTo>
                  <a:lnTo>
                    <a:pt x="885" y="12"/>
                  </a:lnTo>
                  <a:lnTo>
                    <a:pt x="885" y="6"/>
                  </a:lnTo>
                  <a:lnTo>
                    <a:pt x="890" y="0"/>
                  </a:lnTo>
                  <a:lnTo>
                    <a:pt x="895" y="0"/>
                  </a:lnTo>
                  <a:lnTo>
                    <a:pt x="906" y="6"/>
                  </a:lnTo>
                  <a:lnTo>
                    <a:pt x="912" y="0"/>
                  </a:lnTo>
                  <a:lnTo>
                    <a:pt x="912" y="6"/>
                  </a:lnTo>
                  <a:lnTo>
                    <a:pt x="917" y="6"/>
                  </a:lnTo>
                  <a:lnTo>
                    <a:pt x="922" y="6"/>
                  </a:lnTo>
                  <a:lnTo>
                    <a:pt x="928" y="12"/>
                  </a:lnTo>
                  <a:lnTo>
                    <a:pt x="922" y="17"/>
                  </a:lnTo>
                  <a:lnTo>
                    <a:pt x="922" y="23"/>
                  </a:lnTo>
                  <a:lnTo>
                    <a:pt x="922" y="29"/>
                  </a:lnTo>
                  <a:lnTo>
                    <a:pt x="922" y="34"/>
                  </a:lnTo>
                  <a:lnTo>
                    <a:pt x="917" y="34"/>
                  </a:lnTo>
                  <a:lnTo>
                    <a:pt x="922" y="34"/>
                  </a:lnTo>
                  <a:lnTo>
                    <a:pt x="922" y="40"/>
                  </a:lnTo>
                  <a:lnTo>
                    <a:pt x="928" y="40"/>
                  </a:lnTo>
                  <a:lnTo>
                    <a:pt x="933" y="40"/>
                  </a:lnTo>
                  <a:lnTo>
                    <a:pt x="938" y="40"/>
                  </a:lnTo>
                  <a:lnTo>
                    <a:pt x="938" y="46"/>
                  </a:lnTo>
                  <a:lnTo>
                    <a:pt x="933" y="51"/>
                  </a:lnTo>
                  <a:lnTo>
                    <a:pt x="928" y="57"/>
                  </a:lnTo>
                  <a:lnTo>
                    <a:pt x="933" y="57"/>
                  </a:lnTo>
                  <a:lnTo>
                    <a:pt x="933" y="63"/>
                  </a:lnTo>
                  <a:lnTo>
                    <a:pt x="938" y="63"/>
                  </a:lnTo>
                  <a:lnTo>
                    <a:pt x="938" y="68"/>
                  </a:lnTo>
                  <a:lnTo>
                    <a:pt x="944" y="68"/>
                  </a:lnTo>
                  <a:lnTo>
                    <a:pt x="949" y="68"/>
                  </a:lnTo>
                  <a:lnTo>
                    <a:pt x="954" y="68"/>
                  </a:lnTo>
                  <a:lnTo>
                    <a:pt x="954" y="74"/>
                  </a:lnTo>
                  <a:lnTo>
                    <a:pt x="954" y="80"/>
                  </a:lnTo>
                  <a:lnTo>
                    <a:pt x="954" y="85"/>
                  </a:lnTo>
                  <a:lnTo>
                    <a:pt x="954" y="91"/>
                  </a:lnTo>
                  <a:lnTo>
                    <a:pt x="954" y="97"/>
                  </a:lnTo>
                  <a:lnTo>
                    <a:pt x="954" y="102"/>
                  </a:lnTo>
                  <a:lnTo>
                    <a:pt x="954" y="108"/>
                  </a:lnTo>
                  <a:lnTo>
                    <a:pt x="960" y="114"/>
                  </a:lnTo>
                  <a:lnTo>
                    <a:pt x="960" y="119"/>
                  </a:lnTo>
                  <a:lnTo>
                    <a:pt x="960" y="125"/>
                  </a:lnTo>
                  <a:lnTo>
                    <a:pt x="960" y="136"/>
                  </a:lnTo>
                  <a:lnTo>
                    <a:pt x="960" y="142"/>
                  </a:lnTo>
                  <a:lnTo>
                    <a:pt x="960" y="148"/>
                  </a:lnTo>
                  <a:lnTo>
                    <a:pt x="965" y="148"/>
                  </a:lnTo>
                  <a:lnTo>
                    <a:pt x="965" y="154"/>
                  </a:lnTo>
                  <a:lnTo>
                    <a:pt x="971" y="159"/>
                  </a:lnTo>
                  <a:lnTo>
                    <a:pt x="971" y="165"/>
                  </a:lnTo>
                  <a:lnTo>
                    <a:pt x="976" y="165"/>
                  </a:lnTo>
                  <a:lnTo>
                    <a:pt x="981" y="171"/>
                  </a:lnTo>
                  <a:lnTo>
                    <a:pt x="981" y="176"/>
                  </a:lnTo>
                  <a:lnTo>
                    <a:pt x="981" y="182"/>
                  </a:lnTo>
                  <a:lnTo>
                    <a:pt x="981" y="188"/>
                  </a:lnTo>
                  <a:lnTo>
                    <a:pt x="981" y="193"/>
                  </a:lnTo>
                  <a:lnTo>
                    <a:pt x="981" y="199"/>
                  </a:lnTo>
                  <a:lnTo>
                    <a:pt x="981" y="205"/>
                  </a:lnTo>
                  <a:lnTo>
                    <a:pt x="987" y="205"/>
                  </a:lnTo>
                  <a:lnTo>
                    <a:pt x="992" y="205"/>
                  </a:lnTo>
                  <a:lnTo>
                    <a:pt x="997" y="205"/>
                  </a:lnTo>
                  <a:lnTo>
                    <a:pt x="1003" y="205"/>
                  </a:lnTo>
                  <a:lnTo>
                    <a:pt x="1013" y="199"/>
                  </a:lnTo>
                  <a:lnTo>
                    <a:pt x="1019" y="193"/>
                  </a:lnTo>
                  <a:lnTo>
                    <a:pt x="1024" y="193"/>
                  </a:lnTo>
                  <a:lnTo>
                    <a:pt x="1030" y="193"/>
                  </a:lnTo>
                  <a:lnTo>
                    <a:pt x="1040" y="193"/>
                  </a:lnTo>
                  <a:lnTo>
                    <a:pt x="1040" y="199"/>
                  </a:lnTo>
                  <a:lnTo>
                    <a:pt x="1046" y="205"/>
                  </a:lnTo>
                  <a:lnTo>
                    <a:pt x="1046" y="210"/>
                  </a:lnTo>
                  <a:lnTo>
                    <a:pt x="1046" y="216"/>
                  </a:lnTo>
                  <a:lnTo>
                    <a:pt x="1046" y="222"/>
                  </a:lnTo>
                  <a:lnTo>
                    <a:pt x="1046" y="227"/>
                  </a:lnTo>
                  <a:lnTo>
                    <a:pt x="1046" y="233"/>
                  </a:lnTo>
                  <a:lnTo>
                    <a:pt x="1051" y="233"/>
                  </a:lnTo>
                  <a:lnTo>
                    <a:pt x="1056" y="239"/>
                  </a:lnTo>
                  <a:lnTo>
                    <a:pt x="1062" y="244"/>
                  </a:lnTo>
                  <a:lnTo>
                    <a:pt x="1067" y="250"/>
                  </a:lnTo>
                  <a:lnTo>
                    <a:pt x="1072" y="256"/>
                  </a:lnTo>
                  <a:lnTo>
                    <a:pt x="1072" y="261"/>
                  </a:lnTo>
                  <a:lnTo>
                    <a:pt x="1072" y="267"/>
                  </a:lnTo>
                  <a:lnTo>
                    <a:pt x="1083" y="273"/>
                  </a:lnTo>
                  <a:lnTo>
                    <a:pt x="1089" y="267"/>
                  </a:lnTo>
                  <a:lnTo>
                    <a:pt x="1089" y="273"/>
                  </a:lnTo>
                  <a:lnTo>
                    <a:pt x="1094" y="273"/>
                  </a:lnTo>
                  <a:lnTo>
                    <a:pt x="1094" y="290"/>
                  </a:lnTo>
                  <a:lnTo>
                    <a:pt x="1099" y="296"/>
                  </a:lnTo>
                  <a:lnTo>
                    <a:pt x="1099" y="301"/>
                  </a:lnTo>
                  <a:lnTo>
                    <a:pt x="1105" y="301"/>
                  </a:lnTo>
                  <a:lnTo>
                    <a:pt x="1110" y="301"/>
                  </a:lnTo>
                  <a:lnTo>
                    <a:pt x="1121" y="307"/>
                  </a:lnTo>
                  <a:lnTo>
                    <a:pt x="1131" y="307"/>
                  </a:lnTo>
                  <a:lnTo>
                    <a:pt x="1137" y="313"/>
                  </a:lnTo>
                  <a:lnTo>
                    <a:pt x="1142" y="313"/>
                  </a:lnTo>
                  <a:lnTo>
                    <a:pt x="1148" y="307"/>
                  </a:lnTo>
                  <a:lnTo>
                    <a:pt x="1153" y="301"/>
                  </a:lnTo>
                  <a:lnTo>
                    <a:pt x="1158" y="301"/>
                  </a:lnTo>
                  <a:lnTo>
                    <a:pt x="1164" y="301"/>
                  </a:lnTo>
                  <a:lnTo>
                    <a:pt x="1164" y="307"/>
                  </a:lnTo>
                  <a:lnTo>
                    <a:pt x="1169" y="307"/>
                  </a:lnTo>
                  <a:lnTo>
                    <a:pt x="1169" y="313"/>
                  </a:lnTo>
                  <a:lnTo>
                    <a:pt x="1174" y="318"/>
                  </a:lnTo>
                  <a:lnTo>
                    <a:pt x="1190" y="318"/>
                  </a:lnTo>
                  <a:lnTo>
                    <a:pt x="1190" y="324"/>
                  </a:lnTo>
                  <a:lnTo>
                    <a:pt x="1196" y="324"/>
                  </a:lnTo>
                  <a:lnTo>
                    <a:pt x="1201" y="324"/>
                  </a:lnTo>
                  <a:lnTo>
                    <a:pt x="1207" y="324"/>
                  </a:lnTo>
                  <a:lnTo>
                    <a:pt x="1212" y="330"/>
                  </a:lnTo>
                  <a:lnTo>
                    <a:pt x="1217" y="330"/>
                  </a:lnTo>
                  <a:lnTo>
                    <a:pt x="1217" y="335"/>
                  </a:lnTo>
                  <a:lnTo>
                    <a:pt x="1223" y="341"/>
                  </a:lnTo>
                  <a:lnTo>
                    <a:pt x="1228" y="341"/>
                  </a:lnTo>
                  <a:lnTo>
                    <a:pt x="1233" y="335"/>
                  </a:lnTo>
                  <a:lnTo>
                    <a:pt x="1239" y="341"/>
                  </a:lnTo>
                  <a:lnTo>
                    <a:pt x="1244" y="352"/>
                  </a:lnTo>
                  <a:lnTo>
                    <a:pt x="1249" y="352"/>
                  </a:lnTo>
                  <a:lnTo>
                    <a:pt x="1255" y="358"/>
                  </a:lnTo>
                  <a:lnTo>
                    <a:pt x="1255" y="364"/>
                  </a:lnTo>
                  <a:lnTo>
                    <a:pt x="1260" y="364"/>
                  </a:lnTo>
                  <a:lnTo>
                    <a:pt x="1266" y="364"/>
                  </a:lnTo>
                  <a:lnTo>
                    <a:pt x="1271" y="364"/>
                  </a:lnTo>
                  <a:lnTo>
                    <a:pt x="1271" y="369"/>
                  </a:lnTo>
                  <a:lnTo>
                    <a:pt x="1271" y="375"/>
                  </a:lnTo>
                  <a:lnTo>
                    <a:pt x="1276" y="375"/>
                  </a:lnTo>
                  <a:lnTo>
                    <a:pt x="1282" y="381"/>
                  </a:lnTo>
                  <a:lnTo>
                    <a:pt x="1287" y="386"/>
                  </a:lnTo>
                  <a:lnTo>
                    <a:pt x="1287" y="392"/>
                  </a:lnTo>
                  <a:lnTo>
                    <a:pt x="1292" y="398"/>
                  </a:lnTo>
                  <a:lnTo>
                    <a:pt x="1298" y="398"/>
                  </a:lnTo>
                  <a:lnTo>
                    <a:pt x="1303" y="398"/>
                  </a:lnTo>
                  <a:lnTo>
                    <a:pt x="1309" y="398"/>
                  </a:lnTo>
                  <a:lnTo>
                    <a:pt x="1314" y="404"/>
                  </a:lnTo>
                  <a:lnTo>
                    <a:pt x="1319" y="404"/>
                  </a:lnTo>
                  <a:lnTo>
                    <a:pt x="1319" y="398"/>
                  </a:lnTo>
                  <a:lnTo>
                    <a:pt x="1325" y="404"/>
                  </a:lnTo>
                  <a:lnTo>
                    <a:pt x="1330" y="409"/>
                  </a:lnTo>
                  <a:lnTo>
                    <a:pt x="1335" y="421"/>
                  </a:lnTo>
                  <a:lnTo>
                    <a:pt x="1335" y="432"/>
                  </a:lnTo>
                  <a:lnTo>
                    <a:pt x="1341" y="438"/>
                  </a:lnTo>
                  <a:lnTo>
                    <a:pt x="1341" y="449"/>
                  </a:lnTo>
                  <a:lnTo>
                    <a:pt x="1341" y="455"/>
                  </a:lnTo>
                  <a:lnTo>
                    <a:pt x="1346" y="460"/>
                  </a:lnTo>
                  <a:lnTo>
                    <a:pt x="1351" y="466"/>
                  </a:lnTo>
                  <a:lnTo>
                    <a:pt x="1357" y="472"/>
                  </a:lnTo>
                  <a:lnTo>
                    <a:pt x="1357" y="466"/>
                  </a:lnTo>
                  <a:lnTo>
                    <a:pt x="1362" y="472"/>
                  </a:lnTo>
                  <a:lnTo>
                    <a:pt x="1368" y="477"/>
                  </a:lnTo>
                  <a:lnTo>
                    <a:pt x="1373" y="477"/>
                  </a:lnTo>
                  <a:lnTo>
                    <a:pt x="1378" y="477"/>
                  </a:lnTo>
                  <a:lnTo>
                    <a:pt x="1378" y="483"/>
                  </a:lnTo>
                  <a:lnTo>
                    <a:pt x="1384" y="483"/>
                  </a:lnTo>
                  <a:lnTo>
                    <a:pt x="1389" y="489"/>
                  </a:lnTo>
                  <a:lnTo>
                    <a:pt x="1389" y="494"/>
                  </a:lnTo>
                  <a:lnTo>
                    <a:pt x="1389" y="500"/>
                  </a:lnTo>
                  <a:lnTo>
                    <a:pt x="1389" y="506"/>
                  </a:lnTo>
                  <a:lnTo>
                    <a:pt x="1389" y="511"/>
                  </a:lnTo>
                  <a:lnTo>
                    <a:pt x="1389" y="517"/>
                  </a:lnTo>
                  <a:lnTo>
                    <a:pt x="1394" y="529"/>
                  </a:lnTo>
                  <a:lnTo>
                    <a:pt x="1394" y="534"/>
                  </a:lnTo>
                  <a:lnTo>
                    <a:pt x="1394" y="540"/>
                  </a:lnTo>
                  <a:lnTo>
                    <a:pt x="1394" y="546"/>
                  </a:lnTo>
                  <a:lnTo>
                    <a:pt x="1394" y="557"/>
                  </a:lnTo>
                  <a:lnTo>
                    <a:pt x="1400" y="563"/>
                  </a:lnTo>
                  <a:lnTo>
                    <a:pt x="1405" y="574"/>
                  </a:lnTo>
                  <a:lnTo>
                    <a:pt x="1410" y="580"/>
                  </a:lnTo>
                  <a:lnTo>
                    <a:pt x="1416" y="585"/>
                  </a:lnTo>
                  <a:lnTo>
                    <a:pt x="1416" y="591"/>
                  </a:lnTo>
                  <a:lnTo>
                    <a:pt x="1421" y="591"/>
                  </a:lnTo>
                  <a:lnTo>
                    <a:pt x="1427" y="597"/>
                  </a:lnTo>
                  <a:lnTo>
                    <a:pt x="1432" y="602"/>
                  </a:lnTo>
                  <a:lnTo>
                    <a:pt x="1437" y="608"/>
                  </a:lnTo>
                  <a:lnTo>
                    <a:pt x="1443" y="614"/>
                  </a:lnTo>
                  <a:lnTo>
                    <a:pt x="1443" y="619"/>
                  </a:lnTo>
                  <a:lnTo>
                    <a:pt x="1443" y="625"/>
                  </a:lnTo>
                  <a:lnTo>
                    <a:pt x="1448" y="631"/>
                  </a:lnTo>
                  <a:lnTo>
                    <a:pt x="1453" y="636"/>
                  </a:lnTo>
                  <a:lnTo>
                    <a:pt x="1464" y="642"/>
                  </a:lnTo>
                  <a:lnTo>
                    <a:pt x="1469" y="642"/>
                  </a:lnTo>
                  <a:lnTo>
                    <a:pt x="1475" y="642"/>
                  </a:lnTo>
                  <a:lnTo>
                    <a:pt x="1480" y="642"/>
                  </a:lnTo>
                  <a:lnTo>
                    <a:pt x="1480" y="648"/>
                  </a:lnTo>
                  <a:lnTo>
                    <a:pt x="1480" y="653"/>
                  </a:lnTo>
                  <a:lnTo>
                    <a:pt x="1480" y="659"/>
                  </a:lnTo>
                  <a:lnTo>
                    <a:pt x="1475" y="659"/>
                  </a:lnTo>
                  <a:lnTo>
                    <a:pt x="1475" y="665"/>
                  </a:lnTo>
                  <a:lnTo>
                    <a:pt x="1480" y="676"/>
                  </a:lnTo>
                  <a:lnTo>
                    <a:pt x="1480" y="682"/>
                  </a:lnTo>
                  <a:lnTo>
                    <a:pt x="1480" y="688"/>
                  </a:lnTo>
                  <a:lnTo>
                    <a:pt x="1480" y="693"/>
                  </a:lnTo>
                  <a:lnTo>
                    <a:pt x="1480" y="699"/>
                  </a:lnTo>
                  <a:lnTo>
                    <a:pt x="1486" y="705"/>
                  </a:lnTo>
                  <a:lnTo>
                    <a:pt x="1486" y="710"/>
                  </a:lnTo>
                  <a:lnTo>
                    <a:pt x="1486" y="716"/>
                  </a:lnTo>
                  <a:lnTo>
                    <a:pt x="1486" y="722"/>
                  </a:lnTo>
                  <a:lnTo>
                    <a:pt x="1491" y="727"/>
                  </a:lnTo>
                  <a:lnTo>
                    <a:pt x="1496" y="727"/>
                  </a:lnTo>
                  <a:lnTo>
                    <a:pt x="1496" y="733"/>
                  </a:lnTo>
                  <a:lnTo>
                    <a:pt x="1502" y="739"/>
                  </a:lnTo>
                  <a:lnTo>
                    <a:pt x="1502" y="744"/>
                  </a:lnTo>
                  <a:lnTo>
                    <a:pt x="1496" y="744"/>
                  </a:lnTo>
                  <a:lnTo>
                    <a:pt x="1496" y="750"/>
                  </a:lnTo>
                  <a:lnTo>
                    <a:pt x="1491" y="756"/>
                  </a:lnTo>
                  <a:lnTo>
                    <a:pt x="1491" y="761"/>
                  </a:lnTo>
                  <a:lnTo>
                    <a:pt x="1486" y="761"/>
                  </a:lnTo>
                  <a:lnTo>
                    <a:pt x="1486" y="767"/>
                  </a:lnTo>
                  <a:lnTo>
                    <a:pt x="1491" y="767"/>
                  </a:lnTo>
                  <a:lnTo>
                    <a:pt x="1491" y="773"/>
                  </a:lnTo>
                  <a:lnTo>
                    <a:pt x="1491" y="778"/>
                  </a:lnTo>
                  <a:lnTo>
                    <a:pt x="1486" y="778"/>
                  </a:lnTo>
                  <a:lnTo>
                    <a:pt x="1486" y="784"/>
                  </a:lnTo>
                  <a:lnTo>
                    <a:pt x="1486" y="790"/>
                  </a:lnTo>
                  <a:lnTo>
                    <a:pt x="1486" y="796"/>
                  </a:lnTo>
                  <a:lnTo>
                    <a:pt x="1480" y="801"/>
                  </a:lnTo>
                  <a:lnTo>
                    <a:pt x="1475" y="801"/>
                  </a:lnTo>
                  <a:lnTo>
                    <a:pt x="1475" y="807"/>
                  </a:lnTo>
                  <a:lnTo>
                    <a:pt x="1469" y="807"/>
                  </a:lnTo>
                  <a:lnTo>
                    <a:pt x="1464" y="807"/>
                  </a:lnTo>
                  <a:lnTo>
                    <a:pt x="1459" y="801"/>
                  </a:lnTo>
                  <a:lnTo>
                    <a:pt x="1453" y="807"/>
                  </a:lnTo>
                  <a:lnTo>
                    <a:pt x="1448" y="807"/>
                  </a:lnTo>
                  <a:lnTo>
                    <a:pt x="1448" y="813"/>
                  </a:lnTo>
                  <a:lnTo>
                    <a:pt x="1443" y="813"/>
                  </a:lnTo>
                  <a:lnTo>
                    <a:pt x="1443" y="818"/>
                  </a:lnTo>
                  <a:lnTo>
                    <a:pt x="1437" y="830"/>
                  </a:lnTo>
                  <a:lnTo>
                    <a:pt x="1432" y="835"/>
                  </a:lnTo>
                  <a:lnTo>
                    <a:pt x="1427" y="835"/>
                  </a:lnTo>
                  <a:lnTo>
                    <a:pt x="1427" y="841"/>
                  </a:lnTo>
                  <a:lnTo>
                    <a:pt x="1427" y="847"/>
                  </a:lnTo>
                  <a:lnTo>
                    <a:pt x="1427" y="852"/>
                  </a:lnTo>
                  <a:lnTo>
                    <a:pt x="1421" y="858"/>
                  </a:lnTo>
                  <a:lnTo>
                    <a:pt x="1416" y="858"/>
                  </a:lnTo>
                  <a:lnTo>
                    <a:pt x="1410" y="858"/>
                  </a:lnTo>
                  <a:lnTo>
                    <a:pt x="1405" y="858"/>
                  </a:lnTo>
                  <a:lnTo>
                    <a:pt x="1400" y="852"/>
                  </a:lnTo>
                  <a:lnTo>
                    <a:pt x="1394" y="852"/>
                  </a:lnTo>
                  <a:lnTo>
                    <a:pt x="1389" y="852"/>
                  </a:lnTo>
                  <a:lnTo>
                    <a:pt x="1384" y="852"/>
                  </a:lnTo>
                  <a:lnTo>
                    <a:pt x="1378" y="852"/>
                  </a:lnTo>
                  <a:lnTo>
                    <a:pt x="1373" y="847"/>
                  </a:lnTo>
                  <a:lnTo>
                    <a:pt x="1368" y="847"/>
                  </a:lnTo>
                  <a:lnTo>
                    <a:pt x="1362" y="841"/>
                  </a:lnTo>
                  <a:lnTo>
                    <a:pt x="1357" y="835"/>
                  </a:lnTo>
                  <a:lnTo>
                    <a:pt x="1351" y="835"/>
                  </a:lnTo>
                  <a:lnTo>
                    <a:pt x="1346" y="830"/>
                  </a:lnTo>
                  <a:lnTo>
                    <a:pt x="1341" y="830"/>
                  </a:lnTo>
                  <a:lnTo>
                    <a:pt x="1335" y="835"/>
                  </a:lnTo>
                  <a:lnTo>
                    <a:pt x="1330" y="835"/>
                  </a:lnTo>
                  <a:lnTo>
                    <a:pt x="1325" y="830"/>
                  </a:lnTo>
                  <a:lnTo>
                    <a:pt x="1319" y="830"/>
                  </a:lnTo>
                  <a:lnTo>
                    <a:pt x="1314" y="830"/>
                  </a:lnTo>
                  <a:lnTo>
                    <a:pt x="1309" y="830"/>
                  </a:lnTo>
                  <a:lnTo>
                    <a:pt x="1309" y="824"/>
                  </a:lnTo>
                  <a:lnTo>
                    <a:pt x="1303" y="818"/>
                  </a:lnTo>
                  <a:lnTo>
                    <a:pt x="1298" y="818"/>
                  </a:lnTo>
                  <a:lnTo>
                    <a:pt x="1298" y="813"/>
                  </a:lnTo>
                  <a:lnTo>
                    <a:pt x="1292" y="813"/>
                  </a:lnTo>
                  <a:lnTo>
                    <a:pt x="1292" y="807"/>
                  </a:lnTo>
                  <a:lnTo>
                    <a:pt x="1298" y="801"/>
                  </a:lnTo>
                  <a:lnTo>
                    <a:pt x="1292" y="801"/>
                  </a:lnTo>
                  <a:lnTo>
                    <a:pt x="1292" y="807"/>
                  </a:lnTo>
                  <a:lnTo>
                    <a:pt x="1287" y="807"/>
                  </a:lnTo>
                  <a:lnTo>
                    <a:pt x="1287" y="813"/>
                  </a:lnTo>
                  <a:lnTo>
                    <a:pt x="1282" y="813"/>
                  </a:lnTo>
                  <a:lnTo>
                    <a:pt x="1276" y="813"/>
                  </a:lnTo>
                  <a:lnTo>
                    <a:pt x="1271" y="807"/>
                  </a:lnTo>
                  <a:lnTo>
                    <a:pt x="1266" y="801"/>
                  </a:lnTo>
                  <a:lnTo>
                    <a:pt x="1260" y="801"/>
                  </a:lnTo>
                  <a:lnTo>
                    <a:pt x="1255" y="801"/>
                  </a:lnTo>
                  <a:lnTo>
                    <a:pt x="1249" y="801"/>
                  </a:lnTo>
                  <a:lnTo>
                    <a:pt x="1249" y="807"/>
                  </a:lnTo>
                  <a:lnTo>
                    <a:pt x="1244" y="807"/>
                  </a:lnTo>
                  <a:lnTo>
                    <a:pt x="1239" y="813"/>
                  </a:lnTo>
                  <a:lnTo>
                    <a:pt x="1233" y="813"/>
                  </a:lnTo>
                  <a:lnTo>
                    <a:pt x="1228" y="818"/>
                  </a:lnTo>
                  <a:lnTo>
                    <a:pt x="1223" y="818"/>
                  </a:lnTo>
                  <a:lnTo>
                    <a:pt x="1223" y="824"/>
                  </a:lnTo>
                  <a:lnTo>
                    <a:pt x="1217" y="830"/>
                  </a:lnTo>
                  <a:lnTo>
                    <a:pt x="1217" y="835"/>
                  </a:lnTo>
                  <a:lnTo>
                    <a:pt x="1212" y="841"/>
                  </a:lnTo>
                  <a:lnTo>
                    <a:pt x="1207" y="847"/>
                  </a:lnTo>
                  <a:lnTo>
                    <a:pt x="1201" y="847"/>
                  </a:lnTo>
                  <a:lnTo>
                    <a:pt x="1201" y="852"/>
                  </a:lnTo>
                  <a:lnTo>
                    <a:pt x="1196" y="852"/>
                  </a:lnTo>
                  <a:lnTo>
                    <a:pt x="1190" y="858"/>
                  </a:lnTo>
                  <a:lnTo>
                    <a:pt x="1185" y="864"/>
                  </a:lnTo>
                  <a:lnTo>
                    <a:pt x="1185" y="869"/>
                  </a:lnTo>
                  <a:lnTo>
                    <a:pt x="1180" y="869"/>
                  </a:lnTo>
                  <a:lnTo>
                    <a:pt x="1174" y="875"/>
                  </a:lnTo>
                  <a:lnTo>
                    <a:pt x="1169" y="875"/>
                  </a:lnTo>
                  <a:lnTo>
                    <a:pt x="1164" y="881"/>
                  </a:lnTo>
                  <a:lnTo>
                    <a:pt x="1158" y="881"/>
                  </a:lnTo>
                  <a:lnTo>
                    <a:pt x="1153" y="881"/>
                  </a:lnTo>
                  <a:lnTo>
                    <a:pt x="1148" y="886"/>
                  </a:lnTo>
                  <a:lnTo>
                    <a:pt x="1142" y="886"/>
                  </a:lnTo>
                  <a:lnTo>
                    <a:pt x="1131" y="892"/>
                  </a:lnTo>
                  <a:lnTo>
                    <a:pt x="1126" y="898"/>
                  </a:lnTo>
                  <a:lnTo>
                    <a:pt x="1121" y="892"/>
                  </a:lnTo>
                  <a:lnTo>
                    <a:pt x="1115" y="892"/>
                  </a:lnTo>
                  <a:lnTo>
                    <a:pt x="1110" y="886"/>
                  </a:lnTo>
                  <a:lnTo>
                    <a:pt x="1105" y="886"/>
                  </a:lnTo>
                  <a:lnTo>
                    <a:pt x="1105" y="892"/>
                  </a:lnTo>
                  <a:lnTo>
                    <a:pt x="1099" y="892"/>
                  </a:lnTo>
                  <a:lnTo>
                    <a:pt x="1094" y="892"/>
                  </a:lnTo>
                  <a:lnTo>
                    <a:pt x="1089" y="892"/>
                  </a:lnTo>
                  <a:lnTo>
                    <a:pt x="1083" y="886"/>
                  </a:lnTo>
                  <a:lnTo>
                    <a:pt x="1078" y="886"/>
                  </a:lnTo>
                  <a:lnTo>
                    <a:pt x="1072" y="886"/>
                  </a:lnTo>
                  <a:lnTo>
                    <a:pt x="1067" y="886"/>
                  </a:lnTo>
                  <a:lnTo>
                    <a:pt x="1056" y="886"/>
                  </a:lnTo>
                  <a:lnTo>
                    <a:pt x="1051" y="886"/>
                  </a:lnTo>
                  <a:lnTo>
                    <a:pt x="1046" y="886"/>
                  </a:lnTo>
                  <a:lnTo>
                    <a:pt x="1040" y="892"/>
                  </a:lnTo>
                  <a:lnTo>
                    <a:pt x="1040" y="898"/>
                  </a:lnTo>
                  <a:lnTo>
                    <a:pt x="1040" y="903"/>
                  </a:lnTo>
                  <a:lnTo>
                    <a:pt x="1035" y="909"/>
                  </a:lnTo>
                  <a:lnTo>
                    <a:pt x="1035" y="915"/>
                  </a:lnTo>
                  <a:lnTo>
                    <a:pt x="1040" y="921"/>
                  </a:lnTo>
                  <a:lnTo>
                    <a:pt x="1040" y="926"/>
                  </a:lnTo>
                  <a:lnTo>
                    <a:pt x="1040" y="932"/>
                  </a:lnTo>
                  <a:lnTo>
                    <a:pt x="1040" y="938"/>
                  </a:lnTo>
                  <a:lnTo>
                    <a:pt x="1040" y="943"/>
                  </a:lnTo>
                  <a:lnTo>
                    <a:pt x="1040" y="949"/>
                  </a:lnTo>
                  <a:lnTo>
                    <a:pt x="1040" y="955"/>
                  </a:lnTo>
                  <a:lnTo>
                    <a:pt x="1040" y="960"/>
                  </a:lnTo>
                  <a:lnTo>
                    <a:pt x="1040" y="966"/>
                  </a:lnTo>
                  <a:lnTo>
                    <a:pt x="1040" y="972"/>
                  </a:lnTo>
                  <a:lnTo>
                    <a:pt x="1040" y="977"/>
                  </a:lnTo>
                  <a:lnTo>
                    <a:pt x="1040" y="983"/>
                  </a:lnTo>
                  <a:lnTo>
                    <a:pt x="1040" y="989"/>
                  </a:lnTo>
                  <a:lnTo>
                    <a:pt x="1040" y="994"/>
                  </a:lnTo>
                  <a:lnTo>
                    <a:pt x="1035" y="994"/>
                  </a:lnTo>
                  <a:lnTo>
                    <a:pt x="1035" y="1000"/>
                  </a:lnTo>
                  <a:lnTo>
                    <a:pt x="1035" y="1006"/>
                  </a:lnTo>
                  <a:lnTo>
                    <a:pt x="1040" y="1011"/>
                  </a:lnTo>
                  <a:lnTo>
                    <a:pt x="1040" y="1017"/>
                  </a:lnTo>
                  <a:lnTo>
                    <a:pt x="1035" y="1017"/>
                  </a:lnTo>
                  <a:lnTo>
                    <a:pt x="1035" y="1023"/>
                  </a:lnTo>
                  <a:lnTo>
                    <a:pt x="1030" y="1023"/>
                  </a:lnTo>
                  <a:lnTo>
                    <a:pt x="1030" y="1028"/>
                  </a:lnTo>
                  <a:lnTo>
                    <a:pt x="1030" y="1034"/>
                  </a:lnTo>
                  <a:lnTo>
                    <a:pt x="1024" y="1040"/>
                  </a:lnTo>
                  <a:lnTo>
                    <a:pt x="1024" y="1045"/>
                  </a:lnTo>
                  <a:lnTo>
                    <a:pt x="1024" y="1051"/>
                  </a:lnTo>
                  <a:lnTo>
                    <a:pt x="1024" y="1057"/>
                  </a:lnTo>
                  <a:lnTo>
                    <a:pt x="1024" y="1063"/>
                  </a:lnTo>
                  <a:lnTo>
                    <a:pt x="1024" y="1068"/>
                  </a:lnTo>
                  <a:lnTo>
                    <a:pt x="1024" y="1074"/>
                  </a:lnTo>
                  <a:lnTo>
                    <a:pt x="1024" y="1080"/>
                  </a:lnTo>
                  <a:lnTo>
                    <a:pt x="1019" y="1080"/>
                  </a:lnTo>
                  <a:lnTo>
                    <a:pt x="1019" y="1074"/>
                  </a:lnTo>
                  <a:lnTo>
                    <a:pt x="1008" y="1074"/>
                  </a:lnTo>
                  <a:lnTo>
                    <a:pt x="1003" y="1074"/>
                  </a:lnTo>
                  <a:lnTo>
                    <a:pt x="1003" y="1080"/>
                  </a:lnTo>
                  <a:lnTo>
                    <a:pt x="997" y="1085"/>
                  </a:lnTo>
                  <a:lnTo>
                    <a:pt x="997" y="1091"/>
                  </a:lnTo>
                  <a:lnTo>
                    <a:pt x="992" y="1097"/>
                  </a:lnTo>
                  <a:lnTo>
                    <a:pt x="987" y="1102"/>
                  </a:lnTo>
                  <a:lnTo>
                    <a:pt x="981" y="1102"/>
                  </a:lnTo>
                  <a:lnTo>
                    <a:pt x="981" y="1108"/>
                  </a:lnTo>
                  <a:lnTo>
                    <a:pt x="976" y="1114"/>
                  </a:lnTo>
                  <a:lnTo>
                    <a:pt x="971" y="1114"/>
                  </a:lnTo>
                  <a:lnTo>
                    <a:pt x="965" y="1119"/>
                  </a:lnTo>
                  <a:lnTo>
                    <a:pt x="960" y="1119"/>
                  </a:lnTo>
                  <a:lnTo>
                    <a:pt x="949" y="1125"/>
                  </a:lnTo>
                  <a:lnTo>
                    <a:pt x="944" y="1131"/>
                  </a:lnTo>
                  <a:lnTo>
                    <a:pt x="938" y="1131"/>
                  </a:lnTo>
                  <a:lnTo>
                    <a:pt x="933" y="1136"/>
                  </a:lnTo>
                  <a:lnTo>
                    <a:pt x="928" y="1136"/>
                  </a:lnTo>
                  <a:lnTo>
                    <a:pt x="922" y="1136"/>
                  </a:lnTo>
                  <a:lnTo>
                    <a:pt x="917" y="1136"/>
                  </a:lnTo>
                  <a:lnTo>
                    <a:pt x="912" y="1131"/>
                  </a:lnTo>
                  <a:lnTo>
                    <a:pt x="901" y="1136"/>
                  </a:lnTo>
                  <a:lnTo>
                    <a:pt x="895" y="1136"/>
                  </a:lnTo>
                  <a:lnTo>
                    <a:pt x="895" y="1131"/>
                  </a:lnTo>
                  <a:lnTo>
                    <a:pt x="890" y="1131"/>
                  </a:lnTo>
                  <a:lnTo>
                    <a:pt x="885" y="1136"/>
                  </a:lnTo>
                  <a:lnTo>
                    <a:pt x="879" y="1136"/>
                  </a:lnTo>
                  <a:lnTo>
                    <a:pt x="879" y="1131"/>
                  </a:lnTo>
                  <a:lnTo>
                    <a:pt x="874" y="1131"/>
                  </a:lnTo>
                  <a:lnTo>
                    <a:pt x="874" y="1125"/>
                  </a:lnTo>
                  <a:lnTo>
                    <a:pt x="869" y="1125"/>
                  </a:lnTo>
                  <a:lnTo>
                    <a:pt x="863" y="1125"/>
                  </a:lnTo>
                  <a:lnTo>
                    <a:pt x="858" y="1119"/>
                  </a:lnTo>
                  <a:lnTo>
                    <a:pt x="853" y="1119"/>
                  </a:lnTo>
                  <a:lnTo>
                    <a:pt x="853" y="1114"/>
                  </a:lnTo>
                  <a:lnTo>
                    <a:pt x="847" y="1102"/>
                  </a:lnTo>
                  <a:lnTo>
                    <a:pt x="847" y="1097"/>
                  </a:lnTo>
                  <a:lnTo>
                    <a:pt x="842" y="1085"/>
                  </a:lnTo>
                  <a:lnTo>
                    <a:pt x="836" y="1080"/>
                  </a:lnTo>
                  <a:lnTo>
                    <a:pt x="831" y="1074"/>
                  </a:lnTo>
                  <a:lnTo>
                    <a:pt x="831" y="1068"/>
                  </a:lnTo>
                  <a:lnTo>
                    <a:pt x="826" y="1063"/>
                  </a:lnTo>
                  <a:lnTo>
                    <a:pt x="820" y="1063"/>
                  </a:lnTo>
                  <a:lnTo>
                    <a:pt x="815" y="1057"/>
                  </a:lnTo>
                  <a:lnTo>
                    <a:pt x="815" y="1051"/>
                  </a:lnTo>
                  <a:lnTo>
                    <a:pt x="810" y="1045"/>
                  </a:lnTo>
                  <a:lnTo>
                    <a:pt x="804" y="1040"/>
                  </a:lnTo>
                  <a:lnTo>
                    <a:pt x="799" y="1034"/>
                  </a:lnTo>
                  <a:lnTo>
                    <a:pt x="799" y="1028"/>
                  </a:lnTo>
                  <a:lnTo>
                    <a:pt x="794" y="1023"/>
                  </a:lnTo>
                  <a:lnTo>
                    <a:pt x="788" y="1017"/>
                  </a:lnTo>
                  <a:lnTo>
                    <a:pt x="783" y="1011"/>
                  </a:lnTo>
                  <a:lnTo>
                    <a:pt x="783" y="1006"/>
                  </a:lnTo>
                  <a:lnTo>
                    <a:pt x="783" y="1000"/>
                  </a:lnTo>
                  <a:lnTo>
                    <a:pt x="783" y="994"/>
                  </a:lnTo>
                  <a:lnTo>
                    <a:pt x="777" y="989"/>
                  </a:lnTo>
                  <a:lnTo>
                    <a:pt x="777" y="983"/>
                  </a:lnTo>
                  <a:lnTo>
                    <a:pt x="772" y="977"/>
                  </a:lnTo>
                  <a:lnTo>
                    <a:pt x="767" y="972"/>
                  </a:lnTo>
                  <a:lnTo>
                    <a:pt x="761" y="966"/>
                  </a:lnTo>
                  <a:lnTo>
                    <a:pt x="756" y="966"/>
                  </a:lnTo>
                  <a:lnTo>
                    <a:pt x="751" y="966"/>
                  </a:lnTo>
                  <a:lnTo>
                    <a:pt x="740" y="926"/>
                  </a:lnTo>
                  <a:lnTo>
                    <a:pt x="729" y="921"/>
                  </a:lnTo>
                  <a:lnTo>
                    <a:pt x="724" y="915"/>
                  </a:lnTo>
                  <a:lnTo>
                    <a:pt x="718" y="909"/>
                  </a:lnTo>
                  <a:lnTo>
                    <a:pt x="708" y="903"/>
                  </a:lnTo>
                  <a:lnTo>
                    <a:pt x="702" y="903"/>
                  </a:lnTo>
                  <a:lnTo>
                    <a:pt x="702" y="909"/>
                  </a:lnTo>
                  <a:lnTo>
                    <a:pt x="697" y="909"/>
                  </a:lnTo>
                  <a:lnTo>
                    <a:pt x="692" y="909"/>
                  </a:lnTo>
                  <a:lnTo>
                    <a:pt x="686" y="909"/>
                  </a:lnTo>
                  <a:lnTo>
                    <a:pt x="681" y="909"/>
                  </a:lnTo>
                  <a:lnTo>
                    <a:pt x="676" y="909"/>
                  </a:lnTo>
                  <a:lnTo>
                    <a:pt x="670" y="909"/>
                  </a:lnTo>
                  <a:lnTo>
                    <a:pt x="665" y="909"/>
                  </a:lnTo>
                  <a:lnTo>
                    <a:pt x="654" y="909"/>
                  </a:lnTo>
                  <a:lnTo>
                    <a:pt x="643" y="903"/>
                  </a:lnTo>
                  <a:lnTo>
                    <a:pt x="633" y="898"/>
                  </a:lnTo>
                  <a:lnTo>
                    <a:pt x="633" y="892"/>
                  </a:lnTo>
                  <a:lnTo>
                    <a:pt x="627" y="886"/>
                  </a:lnTo>
                  <a:lnTo>
                    <a:pt x="627" y="881"/>
                  </a:lnTo>
                  <a:lnTo>
                    <a:pt x="622" y="869"/>
                  </a:lnTo>
                  <a:lnTo>
                    <a:pt x="617" y="869"/>
                  </a:lnTo>
                  <a:lnTo>
                    <a:pt x="611" y="869"/>
                  </a:lnTo>
                  <a:lnTo>
                    <a:pt x="600" y="864"/>
                  </a:lnTo>
                  <a:lnTo>
                    <a:pt x="590" y="858"/>
                  </a:lnTo>
                  <a:lnTo>
                    <a:pt x="590" y="852"/>
                  </a:lnTo>
                  <a:lnTo>
                    <a:pt x="579" y="847"/>
                  </a:lnTo>
                  <a:lnTo>
                    <a:pt x="579" y="841"/>
                  </a:lnTo>
                  <a:lnTo>
                    <a:pt x="574" y="835"/>
                  </a:lnTo>
                  <a:lnTo>
                    <a:pt x="568" y="830"/>
                  </a:lnTo>
                  <a:lnTo>
                    <a:pt x="563" y="830"/>
                  </a:lnTo>
                  <a:lnTo>
                    <a:pt x="568" y="835"/>
                  </a:lnTo>
                  <a:lnTo>
                    <a:pt x="568" y="841"/>
                  </a:lnTo>
                  <a:lnTo>
                    <a:pt x="568" y="852"/>
                  </a:lnTo>
                  <a:lnTo>
                    <a:pt x="568" y="864"/>
                  </a:lnTo>
                  <a:lnTo>
                    <a:pt x="563" y="858"/>
                  </a:lnTo>
                  <a:lnTo>
                    <a:pt x="552" y="852"/>
                  </a:lnTo>
                  <a:lnTo>
                    <a:pt x="547" y="847"/>
                  </a:lnTo>
                  <a:lnTo>
                    <a:pt x="536" y="835"/>
                  </a:lnTo>
                  <a:lnTo>
                    <a:pt x="536" y="830"/>
                  </a:lnTo>
                  <a:lnTo>
                    <a:pt x="531" y="830"/>
                  </a:lnTo>
                  <a:lnTo>
                    <a:pt x="525" y="824"/>
                  </a:lnTo>
                  <a:lnTo>
                    <a:pt x="525" y="830"/>
                  </a:lnTo>
                  <a:lnTo>
                    <a:pt x="520" y="818"/>
                  </a:lnTo>
                  <a:lnTo>
                    <a:pt x="515" y="818"/>
                  </a:lnTo>
                  <a:lnTo>
                    <a:pt x="509" y="818"/>
                  </a:lnTo>
                  <a:lnTo>
                    <a:pt x="504" y="813"/>
                  </a:lnTo>
                  <a:lnTo>
                    <a:pt x="498" y="807"/>
                  </a:lnTo>
                  <a:lnTo>
                    <a:pt x="493" y="801"/>
                  </a:lnTo>
                  <a:lnTo>
                    <a:pt x="493" y="796"/>
                  </a:lnTo>
                  <a:lnTo>
                    <a:pt x="498" y="796"/>
                  </a:lnTo>
                  <a:lnTo>
                    <a:pt x="488" y="767"/>
                  </a:lnTo>
                  <a:lnTo>
                    <a:pt x="477" y="756"/>
                  </a:lnTo>
                  <a:lnTo>
                    <a:pt x="472" y="750"/>
                  </a:lnTo>
                  <a:lnTo>
                    <a:pt x="466" y="739"/>
                  </a:lnTo>
                  <a:lnTo>
                    <a:pt x="466" y="733"/>
                  </a:lnTo>
                  <a:lnTo>
                    <a:pt x="461" y="727"/>
                  </a:lnTo>
                  <a:lnTo>
                    <a:pt x="456" y="722"/>
                  </a:lnTo>
                  <a:lnTo>
                    <a:pt x="450" y="722"/>
                  </a:lnTo>
                  <a:lnTo>
                    <a:pt x="450" y="716"/>
                  </a:lnTo>
                  <a:lnTo>
                    <a:pt x="445" y="710"/>
                  </a:lnTo>
                  <a:lnTo>
                    <a:pt x="445" y="705"/>
                  </a:lnTo>
                  <a:lnTo>
                    <a:pt x="434" y="705"/>
                  </a:lnTo>
                  <a:lnTo>
                    <a:pt x="434" y="699"/>
                  </a:lnTo>
                  <a:lnTo>
                    <a:pt x="429" y="688"/>
                  </a:lnTo>
                  <a:lnTo>
                    <a:pt x="423" y="682"/>
                  </a:lnTo>
                  <a:lnTo>
                    <a:pt x="418" y="682"/>
                  </a:lnTo>
                  <a:lnTo>
                    <a:pt x="413" y="682"/>
                  </a:lnTo>
                  <a:lnTo>
                    <a:pt x="402" y="665"/>
                  </a:lnTo>
                  <a:lnTo>
                    <a:pt x="397" y="653"/>
                  </a:lnTo>
                  <a:lnTo>
                    <a:pt x="397" y="648"/>
                  </a:lnTo>
                  <a:lnTo>
                    <a:pt x="391" y="642"/>
                  </a:lnTo>
                  <a:lnTo>
                    <a:pt x="380" y="631"/>
                  </a:lnTo>
                  <a:lnTo>
                    <a:pt x="375" y="625"/>
                  </a:lnTo>
                  <a:lnTo>
                    <a:pt x="375" y="619"/>
                  </a:lnTo>
                  <a:lnTo>
                    <a:pt x="370" y="614"/>
                  </a:lnTo>
                  <a:lnTo>
                    <a:pt x="359" y="597"/>
                  </a:lnTo>
                  <a:lnTo>
                    <a:pt x="359" y="591"/>
                  </a:lnTo>
                  <a:lnTo>
                    <a:pt x="354" y="591"/>
                  </a:lnTo>
                  <a:lnTo>
                    <a:pt x="343" y="563"/>
                  </a:lnTo>
                  <a:lnTo>
                    <a:pt x="338" y="557"/>
                  </a:lnTo>
                  <a:lnTo>
                    <a:pt x="327" y="551"/>
                  </a:lnTo>
                  <a:lnTo>
                    <a:pt x="321" y="546"/>
                  </a:lnTo>
                  <a:lnTo>
                    <a:pt x="316" y="534"/>
                  </a:lnTo>
                  <a:lnTo>
                    <a:pt x="305" y="517"/>
                  </a:lnTo>
                  <a:lnTo>
                    <a:pt x="289" y="494"/>
                  </a:lnTo>
                  <a:lnTo>
                    <a:pt x="289" y="489"/>
                  </a:lnTo>
                  <a:lnTo>
                    <a:pt x="284" y="483"/>
                  </a:lnTo>
                  <a:lnTo>
                    <a:pt x="279" y="477"/>
                  </a:lnTo>
                  <a:lnTo>
                    <a:pt x="279" y="472"/>
                  </a:lnTo>
                  <a:lnTo>
                    <a:pt x="279" y="466"/>
                  </a:lnTo>
                  <a:lnTo>
                    <a:pt x="279" y="460"/>
                  </a:lnTo>
                  <a:lnTo>
                    <a:pt x="273" y="460"/>
                  </a:lnTo>
                  <a:lnTo>
                    <a:pt x="268" y="460"/>
                  </a:lnTo>
                  <a:lnTo>
                    <a:pt x="262" y="460"/>
                  </a:lnTo>
                  <a:lnTo>
                    <a:pt x="257" y="460"/>
                  </a:lnTo>
                  <a:lnTo>
                    <a:pt x="252" y="460"/>
                  </a:lnTo>
                  <a:lnTo>
                    <a:pt x="246" y="455"/>
                  </a:lnTo>
                  <a:lnTo>
                    <a:pt x="246" y="449"/>
                  </a:lnTo>
                  <a:lnTo>
                    <a:pt x="241" y="449"/>
                  </a:lnTo>
                  <a:lnTo>
                    <a:pt x="236" y="443"/>
                  </a:lnTo>
                  <a:lnTo>
                    <a:pt x="230" y="443"/>
                  </a:lnTo>
                  <a:lnTo>
                    <a:pt x="230" y="449"/>
                  </a:lnTo>
                  <a:lnTo>
                    <a:pt x="225" y="449"/>
                  </a:lnTo>
                  <a:lnTo>
                    <a:pt x="220" y="443"/>
                  </a:lnTo>
                  <a:lnTo>
                    <a:pt x="214" y="443"/>
                  </a:lnTo>
                  <a:lnTo>
                    <a:pt x="209" y="438"/>
                  </a:lnTo>
                  <a:lnTo>
                    <a:pt x="203" y="432"/>
                  </a:lnTo>
                  <a:lnTo>
                    <a:pt x="203" y="426"/>
                  </a:lnTo>
                  <a:lnTo>
                    <a:pt x="198" y="421"/>
                  </a:lnTo>
                  <a:lnTo>
                    <a:pt x="193" y="421"/>
                  </a:lnTo>
                  <a:lnTo>
                    <a:pt x="193" y="415"/>
                  </a:lnTo>
                  <a:lnTo>
                    <a:pt x="187" y="409"/>
                  </a:lnTo>
                  <a:lnTo>
                    <a:pt x="182" y="404"/>
                  </a:lnTo>
                  <a:lnTo>
                    <a:pt x="182" y="398"/>
                  </a:lnTo>
                  <a:lnTo>
                    <a:pt x="177" y="392"/>
                  </a:lnTo>
                  <a:lnTo>
                    <a:pt x="171" y="386"/>
                  </a:lnTo>
                  <a:lnTo>
                    <a:pt x="166" y="381"/>
                  </a:lnTo>
                  <a:lnTo>
                    <a:pt x="161" y="381"/>
                  </a:lnTo>
                  <a:lnTo>
                    <a:pt x="155" y="381"/>
                  </a:lnTo>
                  <a:lnTo>
                    <a:pt x="155" y="375"/>
                  </a:lnTo>
                  <a:lnTo>
                    <a:pt x="150" y="364"/>
                  </a:lnTo>
                  <a:lnTo>
                    <a:pt x="144" y="364"/>
                  </a:lnTo>
                  <a:lnTo>
                    <a:pt x="144" y="358"/>
                  </a:lnTo>
                  <a:lnTo>
                    <a:pt x="134" y="358"/>
                  </a:lnTo>
                  <a:lnTo>
                    <a:pt x="134" y="352"/>
                  </a:lnTo>
                  <a:lnTo>
                    <a:pt x="128" y="352"/>
                  </a:lnTo>
                  <a:lnTo>
                    <a:pt x="123" y="352"/>
                  </a:lnTo>
                  <a:lnTo>
                    <a:pt x="118" y="358"/>
                  </a:lnTo>
                  <a:lnTo>
                    <a:pt x="112" y="358"/>
                  </a:lnTo>
                  <a:lnTo>
                    <a:pt x="107" y="364"/>
                  </a:lnTo>
                  <a:lnTo>
                    <a:pt x="102" y="364"/>
                  </a:lnTo>
                  <a:lnTo>
                    <a:pt x="96" y="364"/>
                  </a:lnTo>
                  <a:lnTo>
                    <a:pt x="91" y="364"/>
                  </a:lnTo>
                  <a:lnTo>
                    <a:pt x="85" y="369"/>
                  </a:lnTo>
                  <a:lnTo>
                    <a:pt x="80" y="369"/>
                  </a:lnTo>
                  <a:lnTo>
                    <a:pt x="80" y="364"/>
                  </a:lnTo>
                  <a:lnTo>
                    <a:pt x="75" y="364"/>
                  </a:lnTo>
                  <a:lnTo>
                    <a:pt x="64" y="358"/>
                  </a:lnTo>
                  <a:lnTo>
                    <a:pt x="64" y="352"/>
                  </a:lnTo>
                  <a:lnTo>
                    <a:pt x="59" y="352"/>
                  </a:lnTo>
                  <a:lnTo>
                    <a:pt x="48" y="347"/>
                  </a:lnTo>
                  <a:lnTo>
                    <a:pt x="48" y="341"/>
                  </a:lnTo>
                  <a:lnTo>
                    <a:pt x="43" y="341"/>
                  </a:lnTo>
                  <a:lnTo>
                    <a:pt x="32" y="341"/>
                  </a:lnTo>
                  <a:lnTo>
                    <a:pt x="26" y="341"/>
                  </a:lnTo>
                  <a:lnTo>
                    <a:pt x="26" y="347"/>
                  </a:lnTo>
                  <a:lnTo>
                    <a:pt x="26" y="341"/>
                  </a:lnTo>
                  <a:lnTo>
                    <a:pt x="21" y="341"/>
                  </a:lnTo>
                  <a:lnTo>
                    <a:pt x="21" y="335"/>
                  </a:lnTo>
                  <a:lnTo>
                    <a:pt x="21" y="330"/>
                  </a:lnTo>
                  <a:lnTo>
                    <a:pt x="16" y="330"/>
                  </a:lnTo>
                  <a:lnTo>
                    <a:pt x="16" y="324"/>
                  </a:lnTo>
                  <a:lnTo>
                    <a:pt x="10" y="324"/>
                  </a:lnTo>
                  <a:lnTo>
                    <a:pt x="10" y="318"/>
                  </a:lnTo>
                  <a:lnTo>
                    <a:pt x="10" y="313"/>
                  </a:lnTo>
                  <a:lnTo>
                    <a:pt x="5" y="307"/>
                  </a:lnTo>
                  <a:lnTo>
                    <a:pt x="5" y="301"/>
                  </a:lnTo>
                  <a:lnTo>
                    <a:pt x="10" y="296"/>
                  </a:lnTo>
                  <a:lnTo>
                    <a:pt x="10" y="290"/>
                  </a:lnTo>
                  <a:lnTo>
                    <a:pt x="5" y="290"/>
                  </a:lnTo>
                  <a:lnTo>
                    <a:pt x="5" y="284"/>
                  </a:lnTo>
                  <a:lnTo>
                    <a:pt x="0" y="279"/>
                  </a:lnTo>
                  <a:lnTo>
                    <a:pt x="0" y="273"/>
                  </a:lnTo>
                  <a:close/>
                </a:path>
              </a:pathLst>
            </a:custGeom>
            <a:solidFill>
              <a:srgbClr val="00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453957" name="Freeform 121">
              <a:extLst>
                <a:ext uri="{FF2B5EF4-FFF2-40B4-BE49-F238E27FC236}">
                  <a16:creationId xmlns:a16="http://schemas.microsoft.com/office/drawing/2014/main" id="{00000000-0008-0000-0200-000005B43400}"/>
                </a:ext>
              </a:extLst>
            </xdr:cNvPr>
            <xdr:cNvSpPr>
              <a:spLocks/>
            </xdr:cNvSpPr>
          </xdr:nvSpPr>
          <xdr:spPr bwMode="auto">
            <a:xfrm>
              <a:off x="3038" y="1661"/>
              <a:ext cx="10" cy="47"/>
            </a:xfrm>
            <a:custGeom>
              <a:avLst/>
              <a:gdLst>
                <a:gd name="T0" fmla="*/ 0 w 2"/>
                <a:gd name="T1" fmla="*/ 2147483646 h 8"/>
                <a:gd name="T2" fmla="*/ 2147483646 w 2"/>
                <a:gd name="T3" fmla="*/ 2147483646 h 8"/>
                <a:gd name="T4" fmla="*/ 2147483646 w 2"/>
                <a:gd name="T5" fmla="*/ 2147483646 h 8"/>
                <a:gd name="T6" fmla="*/ 2147483646 w 2"/>
                <a:gd name="T7" fmla="*/ 0 h 8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"/>
                <a:gd name="T13" fmla="*/ 0 h 8"/>
                <a:gd name="T14" fmla="*/ 2 w 2"/>
                <a:gd name="T15" fmla="*/ 8 h 8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" h="8">
                  <a:moveTo>
                    <a:pt x="0" y="8"/>
                  </a:moveTo>
                  <a:lnTo>
                    <a:pt x="1" y="5"/>
                  </a:lnTo>
                  <a:lnTo>
                    <a:pt x="2" y="3"/>
                  </a:lnTo>
                  <a:lnTo>
                    <a:pt x="2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58" name="Freeform 122">
              <a:extLst>
                <a:ext uri="{FF2B5EF4-FFF2-40B4-BE49-F238E27FC236}">
                  <a16:creationId xmlns:a16="http://schemas.microsoft.com/office/drawing/2014/main" id="{00000000-0008-0000-0200-000006B43400}"/>
                </a:ext>
              </a:extLst>
            </xdr:cNvPr>
            <xdr:cNvSpPr>
              <a:spLocks/>
            </xdr:cNvSpPr>
          </xdr:nvSpPr>
          <xdr:spPr bwMode="auto">
            <a:xfrm>
              <a:off x="3048" y="1606"/>
              <a:ext cx="0" cy="47"/>
            </a:xfrm>
            <a:custGeom>
              <a:avLst/>
              <a:gdLst>
                <a:gd name="T0" fmla="*/ 2147483646 h 8"/>
                <a:gd name="T1" fmla="*/ 2147483646 h 8"/>
                <a:gd name="T2" fmla="*/ 0 h 8"/>
                <a:gd name="T3" fmla="*/ 0 60000 65536"/>
                <a:gd name="T4" fmla="*/ 0 60000 65536"/>
                <a:gd name="T5" fmla="*/ 0 60000 65536"/>
                <a:gd name="T6" fmla="*/ 0 h 8"/>
                <a:gd name="T7" fmla="*/ 8 h 8"/>
              </a:gdLst>
              <a:ahLst/>
              <a:cxnLst>
                <a:cxn ang="T3">
                  <a:pos x="0" y="T0"/>
                </a:cxn>
                <a:cxn ang="T4">
                  <a:pos x="0" y="T1"/>
                </a:cxn>
                <a:cxn ang="T5">
                  <a:pos x="0" y="T2"/>
                </a:cxn>
              </a:cxnLst>
              <a:rect l="0" t="T6" r="0" b="T7"/>
              <a:pathLst>
                <a:path h="8">
                  <a:moveTo>
                    <a:pt x="0" y="8"/>
                  </a:moveTo>
                  <a:lnTo>
                    <a:pt x="0" y="3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59" name="Freeform 123">
              <a:extLst>
                <a:ext uri="{FF2B5EF4-FFF2-40B4-BE49-F238E27FC236}">
                  <a16:creationId xmlns:a16="http://schemas.microsoft.com/office/drawing/2014/main" id="{00000000-0008-0000-0200-000007B43400}"/>
                </a:ext>
              </a:extLst>
            </xdr:cNvPr>
            <xdr:cNvSpPr>
              <a:spLocks/>
            </xdr:cNvSpPr>
          </xdr:nvSpPr>
          <xdr:spPr bwMode="auto">
            <a:xfrm>
              <a:off x="3048" y="1571"/>
              <a:ext cx="20" cy="23"/>
            </a:xfrm>
            <a:custGeom>
              <a:avLst/>
              <a:gdLst>
                <a:gd name="T0" fmla="*/ 0 w 4"/>
                <a:gd name="T1" fmla="*/ 2147483646 h 4"/>
                <a:gd name="T2" fmla="*/ 0 w 4"/>
                <a:gd name="T3" fmla="*/ 2147483646 h 4"/>
                <a:gd name="T4" fmla="*/ 2147483646 w 4"/>
                <a:gd name="T5" fmla="*/ 0 h 4"/>
                <a:gd name="T6" fmla="*/ 2147483646 w 4"/>
                <a:gd name="T7" fmla="*/ 2147483646 h 4"/>
                <a:gd name="T8" fmla="*/ 2147483646 w 4"/>
                <a:gd name="T9" fmla="*/ 2147483646 h 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4"/>
                <a:gd name="T16" fmla="*/ 0 h 4"/>
                <a:gd name="T17" fmla="*/ 4 w 4"/>
                <a:gd name="T18" fmla="*/ 4 h 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4" h="4">
                  <a:moveTo>
                    <a:pt x="0" y="4"/>
                  </a:moveTo>
                  <a:lnTo>
                    <a:pt x="0" y="4"/>
                  </a:lnTo>
                  <a:lnTo>
                    <a:pt x="1" y="0"/>
                  </a:lnTo>
                  <a:lnTo>
                    <a:pt x="3" y="1"/>
                  </a:lnTo>
                  <a:lnTo>
                    <a:pt x="4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60" name="Freeform 124">
              <a:extLst>
                <a:ext uri="{FF2B5EF4-FFF2-40B4-BE49-F238E27FC236}">
                  <a16:creationId xmlns:a16="http://schemas.microsoft.com/office/drawing/2014/main" id="{00000000-0008-0000-0200-000008B43400}"/>
                </a:ext>
              </a:extLst>
            </xdr:cNvPr>
            <xdr:cNvSpPr>
              <a:spLocks/>
            </xdr:cNvSpPr>
          </xdr:nvSpPr>
          <xdr:spPr bwMode="auto">
            <a:xfrm>
              <a:off x="3081" y="1589"/>
              <a:ext cx="37" cy="5"/>
            </a:xfrm>
            <a:custGeom>
              <a:avLst/>
              <a:gdLst>
                <a:gd name="T0" fmla="*/ 0 w 7"/>
                <a:gd name="T1" fmla="*/ 0 h 1"/>
                <a:gd name="T2" fmla="*/ 2147483646 w 7"/>
                <a:gd name="T3" fmla="*/ 2147483646 h 1"/>
                <a:gd name="T4" fmla="*/ 2147483646 w 7"/>
                <a:gd name="T5" fmla="*/ 2147483646 h 1"/>
                <a:gd name="T6" fmla="*/ 2147483646 w 7"/>
                <a:gd name="T7" fmla="*/ 0 h 1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"/>
                <a:gd name="T13" fmla="*/ 0 h 1"/>
                <a:gd name="T14" fmla="*/ 7 w 7"/>
                <a:gd name="T15" fmla="*/ 1 h 1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" h="1">
                  <a:moveTo>
                    <a:pt x="0" y="0"/>
                  </a:moveTo>
                  <a:lnTo>
                    <a:pt x="1" y="1"/>
                  </a:lnTo>
                  <a:lnTo>
                    <a:pt x="4" y="1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61" name="Freeform 125">
              <a:extLst>
                <a:ext uri="{FF2B5EF4-FFF2-40B4-BE49-F238E27FC236}">
                  <a16:creationId xmlns:a16="http://schemas.microsoft.com/office/drawing/2014/main" id="{00000000-0008-0000-0200-000009B43400}"/>
                </a:ext>
              </a:extLst>
            </xdr:cNvPr>
            <xdr:cNvSpPr>
              <a:spLocks/>
            </xdr:cNvSpPr>
          </xdr:nvSpPr>
          <xdr:spPr bwMode="auto">
            <a:xfrm>
              <a:off x="3128" y="1583"/>
              <a:ext cx="36" cy="6"/>
            </a:xfrm>
            <a:custGeom>
              <a:avLst/>
              <a:gdLst>
                <a:gd name="T0" fmla="*/ 0 w 7"/>
                <a:gd name="T1" fmla="*/ 0 h 1"/>
                <a:gd name="T2" fmla="*/ 0 w 7"/>
                <a:gd name="T3" fmla="*/ 0 h 1"/>
                <a:gd name="T4" fmla="*/ 2147483646 w 7"/>
                <a:gd name="T5" fmla="*/ 0 h 1"/>
                <a:gd name="T6" fmla="*/ 2147483646 w 7"/>
                <a:gd name="T7" fmla="*/ 2147483646 h 1"/>
                <a:gd name="T8" fmla="*/ 2147483646 w 7"/>
                <a:gd name="T9" fmla="*/ 2147483646 h 1"/>
                <a:gd name="T10" fmla="*/ 2147483646 w 7"/>
                <a:gd name="T11" fmla="*/ 2147483646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1"/>
                <a:gd name="T20" fmla="*/ 7 w 7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1">
                  <a:moveTo>
                    <a:pt x="0" y="0"/>
                  </a:moveTo>
                  <a:lnTo>
                    <a:pt x="0" y="0"/>
                  </a:lnTo>
                  <a:lnTo>
                    <a:pt x="2" y="0"/>
                  </a:lnTo>
                  <a:lnTo>
                    <a:pt x="5" y="1"/>
                  </a:lnTo>
                  <a:lnTo>
                    <a:pt x="7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62" name="Freeform 126">
              <a:extLst>
                <a:ext uri="{FF2B5EF4-FFF2-40B4-BE49-F238E27FC236}">
                  <a16:creationId xmlns:a16="http://schemas.microsoft.com/office/drawing/2014/main" id="{00000000-0008-0000-0200-00000AB43400}"/>
                </a:ext>
              </a:extLst>
            </xdr:cNvPr>
            <xdr:cNvSpPr>
              <a:spLocks/>
            </xdr:cNvSpPr>
          </xdr:nvSpPr>
          <xdr:spPr bwMode="auto">
            <a:xfrm>
              <a:off x="3177" y="1594"/>
              <a:ext cx="41" cy="6"/>
            </a:xfrm>
            <a:custGeom>
              <a:avLst/>
              <a:gdLst>
                <a:gd name="T0" fmla="*/ 0 w 8"/>
                <a:gd name="T1" fmla="*/ 0 h 1"/>
                <a:gd name="T2" fmla="*/ 2147483646 w 8"/>
                <a:gd name="T3" fmla="*/ 0 h 1"/>
                <a:gd name="T4" fmla="*/ 2147483646 w 8"/>
                <a:gd name="T5" fmla="*/ 2147483646 h 1"/>
                <a:gd name="T6" fmla="*/ 2147483646 w 8"/>
                <a:gd name="T7" fmla="*/ 0 h 1"/>
                <a:gd name="T8" fmla="*/ 2147483646 w 8"/>
                <a:gd name="T9" fmla="*/ 0 h 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8"/>
                <a:gd name="T16" fmla="*/ 0 h 1"/>
                <a:gd name="T17" fmla="*/ 8 w 8"/>
                <a:gd name="T18" fmla="*/ 1 h 1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8" h="1">
                  <a:moveTo>
                    <a:pt x="0" y="0"/>
                  </a:moveTo>
                  <a:lnTo>
                    <a:pt x="2" y="0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63" name="Freeform 127">
              <a:extLst>
                <a:ext uri="{FF2B5EF4-FFF2-40B4-BE49-F238E27FC236}">
                  <a16:creationId xmlns:a16="http://schemas.microsoft.com/office/drawing/2014/main" id="{00000000-0008-0000-0200-00000BB43400}"/>
                </a:ext>
              </a:extLst>
            </xdr:cNvPr>
            <xdr:cNvSpPr>
              <a:spLocks/>
            </xdr:cNvSpPr>
          </xdr:nvSpPr>
          <xdr:spPr bwMode="auto">
            <a:xfrm>
              <a:off x="3225" y="1589"/>
              <a:ext cx="39" cy="22"/>
            </a:xfrm>
            <a:custGeom>
              <a:avLst/>
              <a:gdLst>
                <a:gd name="T0" fmla="*/ 0 w 7"/>
                <a:gd name="T1" fmla="*/ 0 h 4"/>
                <a:gd name="T2" fmla="*/ 2147483646 w 7"/>
                <a:gd name="T3" fmla="*/ 0 h 4"/>
                <a:gd name="T4" fmla="*/ 2147483646 w 7"/>
                <a:gd name="T5" fmla="*/ 2147483646 h 4"/>
                <a:gd name="T6" fmla="*/ 2147483646 w 7"/>
                <a:gd name="T7" fmla="*/ 2147483646 h 4"/>
                <a:gd name="T8" fmla="*/ 2147483646 w 7"/>
                <a:gd name="T9" fmla="*/ 2147483646 h 4"/>
                <a:gd name="T10" fmla="*/ 2147483646 w 7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4"/>
                <a:gd name="T20" fmla="*/ 7 w 7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4">
                  <a:moveTo>
                    <a:pt x="0" y="0"/>
                  </a:moveTo>
                  <a:lnTo>
                    <a:pt x="2" y="0"/>
                  </a:lnTo>
                  <a:lnTo>
                    <a:pt x="4" y="1"/>
                  </a:lnTo>
                  <a:lnTo>
                    <a:pt x="5" y="2"/>
                  </a:lnTo>
                  <a:lnTo>
                    <a:pt x="6" y="3"/>
                  </a:lnTo>
                  <a:lnTo>
                    <a:pt x="7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64" name="Freeform 128">
              <a:extLst>
                <a:ext uri="{FF2B5EF4-FFF2-40B4-BE49-F238E27FC236}">
                  <a16:creationId xmlns:a16="http://schemas.microsoft.com/office/drawing/2014/main" id="{00000000-0008-0000-0200-00000CB43400}"/>
                </a:ext>
              </a:extLst>
            </xdr:cNvPr>
            <xdr:cNvSpPr>
              <a:spLocks/>
            </xdr:cNvSpPr>
          </xdr:nvSpPr>
          <xdr:spPr bwMode="auto">
            <a:xfrm>
              <a:off x="3273" y="1606"/>
              <a:ext cx="36" cy="11"/>
            </a:xfrm>
            <a:custGeom>
              <a:avLst/>
              <a:gdLst>
                <a:gd name="T0" fmla="*/ 0 w 7"/>
                <a:gd name="T1" fmla="*/ 2147483646 h 2"/>
                <a:gd name="T2" fmla="*/ 2147483646 w 7"/>
                <a:gd name="T3" fmla="*/ 2147483646 h 2"/>
                <a:gd name="T4" fmla="*/ 2147483646 w 7"/>
                <a:gd name="T5" fmla="*/ 2147483646 h 2"/>
                <a:gd name="T6" fmla="*/ 2147483646 w 7"/>
                <a:gd name="T7" fmla="*/ 2147483646 h 2"/>
                <a:gd name="T8" fmla="*/ 2147483646 w 7"/>
                <a:gd name="T9" fmla="*/ 2147483646 h 2"/>
                <a:gd name="T10" fmla="*/ 2147483646 w 7"/>
                <a:gd name="T11" fmla="*/ 0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2"/>
                <a:gd name="T20" fmla="*/ 7 w 7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2">
                  <a:moveTo>
                    <a:pt x="0" y="1"/>
                  </a:moveTo>
                  <a:lnTo>
                    <a:pt x="1" y="1"/>
                  </a:lnTo>
                  <a:lnTo>
                    <a:pt x="2" y="2"/>
                  </a:lnTo>
                  <a:lnTo>
                    <a:pt x="4" y="1"/>
                  </a:lnTo>
                  <a:lnTo>
                    <a:pt x="6" y="1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65" name="Freeform 129">
              <a:extLst>
                <a:ext uri="{FF2B5EF4-FFF2-40B4-BE49-F238E27FC236}">
                  <a16:creationId xmlns:a16="http://schemas.microsoft.com/office/drawing/2014/main" id="{00000000-0008-0000-0200-00000DB43400}"/>
                </a:ext>
              </a:extLst>
            </xdr:cNvPr>
            <xdr:cNvSpPr>
              <a:spLocks/>
            </xdr:cNvSpPr>
          </xdr:nvSpPr>
          <xdr:spPr bwMode="auto">
            <a:xfrm>
              <a:off x="3322" y="1589"/>
              <a:ext cx="36" cy="17"/>
            </a:xfrm>
            <a:custGeom>
              <a:avLst/>
              <a:gdLst>
                <a:gd name="T0" fmla="*/ 0 w 7"/>
                <a:gd name="T1" fmla="*/ 2147483646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2147483646 w 7"/>
                <a:gd name="T9" fmla="*/ 2147483646 h 3"/>
                <a:gd name="T10" fmla="*/ 2147483646 w 7"/>
                <a:gd name="T11" fmla="*/ 0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3"/>
                <a:gd name="T20" fmla="*/ 7 w 7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3">
                  <a:moveTo>
                    <a:pt x="0" y="3"/>
                  </a:moveTo>
                  <a:lnTo>
                    <a:pt x="1" y="3"/>
                  </a:lnTo>
                  <a:lnTo>
                    <a:pt x="3" y="3"/>
                  </a:lnTo>
                  <a:lnTo>
                    <a:pt x="5" y="2"/>
                  </a:lnTo>
                  <a:lnTo>
                    <a:pt x="6" y="1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66" name="Freeform 130">
              <a:extLst>
                <a:ext uri="{FF2B5EF4-FFF2-40B4-BE49-F238E27FC236}">
                  <a16:creationId xmlns:a16="http://schemas.microsoft.com/office/drawing/2014/main" id="{00000000-0008-0000-0200-00000EB43400}"/>
                </a:ext>
              </a:extLst>
            </xdr:cNvPr>
            <xdr:cNvSpPr>
              <a:spLocks/>
            </xdr:cNvSpPr>
          </xdr:nvSpPr>
          <xdr:spPr bwMode="auto">
            <a:xfrm>
              <a:off x="3370" y="1583"/>
              <a:ext cx="44" cy="6"/>
            </a:xfrm>
            <a:custGeom>
              <a:avLst/>
              <a:gdLst>
                <a:gd name="T0" fmla="*/ 0 w 8"/>
                <a:gd name="T1" fmla="*/ 2147483646 h 1"/>
                <a:gd name="T2" fmla="*/ 2147483646 w 8"/>
                <a:gd name="T3" fmla="*/ 0 h 1"/>
                <a:gd name="T4" fmla="*/ 2147483646 w 8"/>
                <a:gd name="T5" fmla="*/ 0 h 1"/>
                <a:gd name="T6" fmla="*/ 2147483646 w 8"/>
                <a:gd name="T7" fmla="*/ 0 h 1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8"/>
                <a:gd name="T13" fmla="*/ 0 h 1"/>
                <a:gd name="T14" fmla="*/ 8 w 8"/>
                <a:gd name="T15" fmla="*/ 1 h 1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8" h="1">
                  <a:moveTo>
                    <a:pt x="0" y="1"/>
                  </a:moveTo>
                  <a:lnTo>
                    <a:pt x="1" y="0"/>
                  </a:lnTo>
                  <a:lnTo>
                    <a:pt x="5" y="0"/>
                  </a:lnTo>
                  <a:lnTo>
                    <a:pt x="8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67" name="Freeform 131">
              <a:extLst>
                <a:ext uri="{FF2B5EF4-FFF2-40B4-BE49-F238E27FC236}">
                  <a16:creationId xmlns:a16="http://schemas.microsoft.com/office/drawing/2014/main" id="{00000000-0008-0000-0200-00000FB43400}"/>
                </a:ext>
              </a:extLst>
            </xdr:cNvPr>
            <xdr:cNvSpPr>
              <a:spLocks/>
            </xdr:cNvSpPr>
          </xdr:nvSpPr>
          <xdr:spPr bwMode="auto">
            <a:xfrm>
              <a:off x="3423" y="1553"/>
              <a:ext cx="31" cy="24"/>
            </a:xfrm>
            <a:custGeom>
              <a:avLst/>
              <a:gdLst>
                <a:gd name="T0" fmla="*/ 0 w 6"/>
                <a:gd name="T1" fmla="*/ 2147483646 h 4"/>
                <a:gd name="T2" fmla="*/ 0 w 6"/>
                <a:gd name="T3" fmla="*/ 2147483646 h 4"/>
                <a:gd name="T4" fmla="*/ 2147483646 w 6"/>
                <a:gd name="T5" fmla="*/ 2147483646 h 4"/>
                <a:gd name="T6" fmla="*/ 2147483646 w 6"/>
                <a:gd name="T7" fmla="*/ 0 h 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6"/>
                <a:gd name="T13" fmla="*/ 0 h 4"/>
                <a:gd name="T14" fmla="*/ 6 w 6"/>
                <a:gd name="T15" fmla="*/ 4 h 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6" h="4">
                  <a:moveTo>
                    <a:pt x="0" y="4"/>
                  </a:moveTo>
                  <a:lnTo>
                    <a:pt x="0" y="4"/>
                  </a:lnTo>
                  <a:lnTo>
                    <a:pt x="2" y="3"/>
                  </a:lnTo>
                  <a:lnTo>
                    <a:pt x="6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68" name="Freeform 132">
              <a:extLst>
                <a:ext uri="{FF2B5EF4-FFF2-40B4-BE49-F238E27FC236}">
                  <a16:creationId xmlns:a16="http://schemas.microsoft.com/office/drawing/2014/main" id="{00000000-0008-0000-0200-000010B43400}"/>
                </a:ext>
              </a:extLst>
            </xdr:cNvPr>
            <xdr:cNvSpPr>
              <a:spLocks/>
            </xdr:cNvSpPr>
          </xdr:nvSpPr>
          <xdr:spPr bwMode="auto">
            <a:xfrm>
              <a:off x="3467" y="1520"/>
              <a:ext cx="31" cy="28"/>
            </a:xfrm>
            <a:custGeom>
              <a:avLst/>
              <a:gdLst>
                <a:gd name="T0" fmla="*/ 0 w 6"/>
                <a:gd name="T1" fmla="*/ 2147483646 h 5"/>
                <a:gd name="T2" fmla="*/ 2147483646 w 6"/>
                <a:gd name="T3" fmla="*/ 2147483646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0 h 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"/>
                <a:gd name="T16" fmla="*/ 0 h 5"/>
                <a:gd name="T17" fmla="*/ 6 w 6"/>
                <a:gd name="T18" fmla="*/ 5 h 5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" h="5">
                  <a:moveTo>
                    <a:pt x="0" y="5"/>
                  </a:moveTo>
                  <a:lnTo>
                    <a:pt x="2" y="4"/>
                  </a:lnTo>
                  <a:lnTo>
                    <a:pt x="4" y="3"/>
                  </a:lnTo>
                  <a:lnTo>
                    <a:pt x="5" y="1"/>
                  </a:lnTo>
                  <a:lnTo>
                    <a:pt x="6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69" name="Freeform 133">
              <a:extLst>
                <a:ext uri="{FF2B5EF4-FFF2-40B4-BE49-F238E27FC236}">
                  <a16:creationId xmlns:a16="http://schemas.microsoft.com/office/drawing/2014/main" id="{00000000-0008-0000-0200-000011B43400}"/>
                </a:ext>
              </a:extLst>
            </xdr:cNvPr>
            <xdr:cNvSpPr>
              <a:spLocks/>
            </xdr:cNvSpPr>
          </xdr:nvSpPr>
          <xdr:spPr bwMode="auto">
            <a:xfrm>
              <a:off x="3510" y="1498"/>
              <a:ext cx="26" cy="18"/>
            </a:xfrm>
            <a:custGeom>
              <a:avLst/>
              <a:gdLst>
                <a:gd name="T0" fmla="*/ 0 w 5"/>
                <a:gd name="T1" fmla="*/ 2147483646 h 3"/>
                <a:gd name="T2" fmla="*/ 0 w 5"/>
                <a:gd name="T3" fmla="*/ 2147483646 h 3"/>
                <a:gd name="T4" fmla="*/ 0 w 5"/>
                <a:gd name="T5" fmla="*/ 2147483646 h 3"/>
                <a:gd name="T6" fmla="*/ 2147483646 w 5"/>
                <a:gd name="T7" fmla="*/ 2147483646 h 3"/>
                <a:gd name="T8" fmla="*/ 2147483646 w 5"/>
                <a:gd name="T9" fmla="*/ 2147483646 h 3"/>
                <a:gd name="T10" fmla="*/ 2147483646 w 5"/>
                <a:gd name="T11" fmla="*/ 0 h 3"/>
                <a:gd name="T12" fmla="*/ 2147483646 w 5"/>
                <a:gd name="T13" fmla="*/ 0 h 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3"/>
                <a:gd name="T23" fmla="*/ 5 w 5"/>
                <a:gd name="T24" fmla="*/ 3 h 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3">
                  <a:moveTo>
                    <a:pt x="0" y="3"/>
                  </a:moveTo>
                  <a:lnTo>
                    <a:pt x="0" y="3"/>
                  </a:lnTo>
                  <a:lnTo>
                    <a:pt x="0" y="1"/>
                  </a:lnTo>
                  <a:lnTo>
                    <a:pt x="2" y="1"/>
                  </a:lnTo>
                  <a:lnTo>
                    <a:pt x="4" y="1"/>
                  </a:lnTo>
                  <a:lnTo>
                    <a:pt x="5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70" name="Freeform 134">
              <a:extLst>
                <a:ext uri="{FF2B5EF4-FFF2-40B4-BE49-F238E27FC236}">
                  <a16:creationId xmlns:a16="http://schemas.microsoft.com/office/drawing/2014/main" id="{00000000-0008-0000-0200-000012B43400}"/>
                </a:ext>
              </a:extLst>
            </xdr:cNvPr>
            <xdr:cNvSpPr>
              <a:spLocks/>
            </xdr:cNvSpPr>
          </xdr:nvSpPr>
          <xdr:spPr bwMode="auto">
            <a:xfrm>
              <a:off x="3547" y="1498"/>
              <a:ext cx="42" cy="11"/>
            </a:xfrm>
            <a:custGeom>
              <a:avLst/>
              <a:gdLst>
                <a:gd name="T0" fmla="*/ 0 w 8"/>
                <a:gd name="T1" fmla="*/ 0 h 2"/>
                <a:gd name="T2" fmla="*/ 2147483646 w 8"/>
                <a:gd name="T3" fmla="*/ 0 h 2"/>
                <a:gd name="T4" fmla="*/ 2147483646 w 8"/>
                <a:gd name="T5" fmla="*/ 2147483646 h 2"/>
                <a:gd name="T6" fmla="*/ 2147483646 w 8"/>
                <a:gd name="T7" fmla="*/ 2147483646 h 2"/>
                <a:gd name="T8" fmla="*/ 2147483646 w 8"/>
                <a:gd name="T9" fmla="*/ 2147483646 h 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8"/>
                <a:gd name="T16" fmla="*/ 0 h 2"/>
                <a:gd name="T17" fmla="*/ 8 w 8"/>
                <a:gd name="T18" fmla="*/ 2 h 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8" h="2">
                  <a:moveTo>
                    <a:pt x="0" y="0"/>
                  </a:moveTo>
                  <a:lnTo>
                    <a:pt x="2" y="0"/>
                  </a:lnTo>
                  <a:lnTo>
                    <a:pt x="3" y="1"/>
                  </a:lnTo>
                  <a:lnTo>
                    <a:pt x="5" y="2"/>
                  </a:lnTo>
                  <a:lnTo>
                    <a:pt x="8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71" name="Freeform 135">
              <a:extLst>
                <a:ext uri="{FF2B5EF4-FFF2-40B4-BE49-F238E27FC236}">
                  <a16:creationId xmlns:a16="http://schemas.microsoft.com/office/drawing/2014/main" id="{00000000-0008-0000-0200-000013B43400}"/>
                </a:ext>
              </a:extLst>
            </xdr:cNvPr>
            <xdr:cNvSpPr>
              <a:spLocks/>
            </xdr:cNvSpPr>
          </xdr:nvSpPr>
          <xdr:spPr bwMode="auto">
            <a:xfrm>
              <a:off x="3596" y="1515"/>
              <a:ext cx="42" cy="17"/>
            </a:xfrm>
            <a:custGeom>
              <a:avLst/>
              <a:gdLst>
                <a:gd name="T0" fmla="*/ 0 w 8"/>
                <a:gd name="T1" fmla="*/ 0 h 3"/>
                <a:gd name="T2" fmla="*/ 2147483646 w 8"/>
                <a:gd name="T3" fmla="*/ 2147483646 h 3"/>
                <a:gd name="T4" fmla="*/ 2147483646 w 8"/>
                <a:gd name="T5" fmla="*/ 2147483646 h 3"/>
                <a:gd name="T6" fmla="*/ 2147483646 w 8"/>
                <a:gd name="T7" fmla="*/ 2147483646 h 3"/>
                <a:gd name="T8" fmla="*/ 2147483646 w 8"/>
                <a:gd name="T9" fmla="*/ 2147483646 h 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8"/>
                <a:gd name="T16" fmla="*/ 0 h 3"/>
                <a:gd name="T17" fmla="*/ 8 w 8"/>
                <a:gd name="T18" fmla="*/ 3 h 3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5" y="2"/>
                  </a:lnTo>
                  <a:lnTo>
                    <a:pt x="7" y="3"/>
                  </a:lnTo>
                  <a:lnTo>
                    <a:pt x="8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72" name="Freeform 136">
              <a:extLst>
                <a:ext uri="{FF2B5EF4-FFF2-40B4-BE49-F238E27FC236}">
                  <a16:creationId xmlns:a16="http://schemas.microsoft.com/office/drawing/2014/main" id="{00000000-0008-0000-0200-000014B43400}"/>
                </a:ext>
              </a:extLst>
            </xdr:cNvPr>
            <xdr:cNvSpPr>
              <a:spLocks/>
            </xdr:cNvSpPr>
          </xdr:nvSpPr>
          <xdr:spPr bwMode="auto">
            <a:xfrm>
              <a:off x="3650" y="1532"/>
              <a:ext cx="31" cy="22"/>
            </a:xfrm>
            <a:custGeom>
              <a:avLst/>
              <a:gdLst>
                <a:gd name="T0" fmla="*/ 0 w 6"/>
                <a:gd name="T1" fmla="*/ 0 h 4"/>
                <a:gd name="T2" fmla="*/ 0 w 6"/>
                <a:gd name="T3" fmla="*/ 0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2147483646 w 6"/>
                <a:gd name="T11" fmla="*/ 2147483646 h 4"/>
                <a:gd name="T12" fmla="*/ 2147483646 w 6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4"/>
                <a:gd name="T23" fmla="*/ 6 w 6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4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2" y="2"/>
                  </a:lnTo>
                  <a:lnTo>
                    <a:pt x="4" y="3"/>
                  </a:lnTo>
                  <a:lnTo>
                    <a:pt x="5" y="4"/>
                  </a:lnTo>
                  <a:lnTo>
                    <a:pt x="6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73" name="Freeform 137">
              <a:extLst>
                <a:ext uri="{FF2B5EF4-FFF2-40B4-BE49-F238E27FC236}">
                  <a16:creationId xmlns:a16="http://schemas.microsoft.com/office/drawing/2014/main" id="{00000000-0008-0000-0200-000015B43400}"/>
                </a:ext>
              </a:extLst>
            </xdr:cNvPr>
            <xdr:cNvSpPr>
              <a:spLocks/>
            </xdr:cNvSpPr>
          </xdr:nvSpPr>
          <xdr:spPr bwMode="auto">
            <a:xfrm>
              <a:off x="3692" y="1553"/>
              <a:ext cx="32" cy="24"/>
            </a:xfrm>
            <a:custGeom>
              <a:avLst/>
              <a:gdLst>
                <a:gd name="T0" fmla="*/ 0 w 6"/>
                <a:gd name="T1" fmla="*/ 0 h 4"/>
                <a:gd name="T2" fmla="*/ 2147483646 w 6"/>
                <a:gd name="T3" fmla="*/ 0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2147483646 w 6"/>
                <a:gd name="T11" fmla="*/ 2147483646 h 4"/>
                <a:gd name="T12" fmla="*/ 2147483646 w 6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4"/>
                <a:gd name="T23" fmla="*/ 6 w 6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4">
                  <a:moveTo>
                    <a:pt x="0" y="0"/>
                  </a:moveTo>
                  <a:lnTo>
                    <a:pt x="1" y="0"/>
                  </a:lnTo>
                  <a:lnTo>
                    <a:pt x="2" y="1"/>
                  </a:lnTo>
                  <a:lnTo>
                    <a:pt x="3" y="2"/>
                  </a:lnTo>
                  <a:lnTo>
                    <a:pt x="4" y="4"/>
                  </a:lnTo>
                  <a:lnTo>
                    <a:pt x="6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74" name="Freeform 138">
              <a:extLst>
                <a:ext uri="{FF2B5EF4-FFF2-40B4-BE49-F238E27FC236}">
                  <a16:creationId xmlns:a16="http://schemas.microsoft.com/office/drawing/2014/main" id="{00000000-0008-0000-0200-000016B43400}"/>
                </a:ext>
              </a:extLst>
            </xdr:cNvPr>
            <xdr:cNvSpPr>
              <a:spLocks/>
            </xdr:cNvSpPr>
          </xdr:nvSpPr>
          <xdr:spPr bwMode="auto">
            <a:xfrm>
              <a:off x="3730" y="1548"/>
              <a:ext cx="32" cy="23"/>
            </a:xfrm>
            <a:custGeom>
              <a:avLst/>
              <a:gdLst>
                <a:gd name="T0" fmla="*/ 0 w 6"/>
                <a:gd name="T1" fmla="*/ 2147483646 h 4"/>
                <a:gd name="T2" fmla="*/ 2147483646 w 6"/>
                <a:gd name="T3" fmla="*/ 2147483646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2147483646 w 6"/>
                <a:gd name="T11" fmla="*/ 0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4"/>
                <a:gd name="T20" fmla="*/ 6 w 6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4">
                  <a:moveTo>
                    <a:pt x="0" y="4"/>
                  </a:moveTo>
                  <a:lnTo>
                    <a:pt x="1" y="3"/>
                  </a:lnTo>
                  <a:lnTo>
                    <a:pt x="2" y="2"/>
                  </a:lnTo>
                  <a:lnTo>
                    <a:pt x="4" y="3"/>
                  </a:lnTo>
                  <a:lnTo>
                    <a:pt x="5" y="1"/>
                  </a:lnTo>
                  <a:lnTo>
                    <a:pt x="6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75" name="Freeform 139">
              <a:extLst>
                <a:ext uri="{FF2B5EF4-FFF2-40B4-BE49-F238E27FC236}">
                  <a16:creationId xmlns:a16="http://schemas.microsoft.com/office/drawing/2014/main" id="{00000000-0008-0000-0200-000017B43400}"/>
                </a:ext>
              </a:extLst>
            </xdr:cNvPr>
            <xdr:cNvSpPr>
              <a:spLocks/>
            </xdr:cNvSpPr>
          </xdr:nvSpPr>
          <xdr:spPr bwMode="auto">
            <a:xfrm>
              <a:off x="3767" y="1515"/>
              <a:ext cx="37" cy="28"/>
            </a:xfrm>
            <a:custGeom>
              <a:avLst/>
              <a:gdLst>
                <a:gd name="T0" fmla="*/ 0 w 7"/>
                <a:gd name="T1" fmla="*/ 2147483646 h 5"/>
                <a:gd name="T2" fmla="*/ 2147483646 w 7"/>
                <a:gd name="T3" fmla="*/ 2147483646 h 5"/>
                <a:gd name="T4" fmla="*/ 2147483646 w 7"/>
                <a:gd name="T5" fmla="*/ 2147483646 h 5"/>
                <a:gd name="T6" fmla="*/ 2147483646 w 7"/>
                <a:gd name="T7" fmla="*/ 2147483646 h 5"/>
                <a:gd name="T8" fmla="*/ 2147483646 w 7"/>
                <a:gd name="T9" fmla="*/ 2147483646 h 5"/>
                <a:gd name="T10" fmla="*/ 2147483646 w 7"/>
                <a:gd name="T11" fmla="*/ 0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5"/>
                <a:gd name="T20" fmla="*/ 7 w 7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5">
                  <a:moveTo>
                    <a:pt x="0" y="5"/>
                  </a:moveTo>
                  <a:lnTo>
                    <a:pt x="1" y="4"/>
                  </a:lnTo>
                  <a:lnTo>
                    <a:pt x="2" y="3"/>
                  </a:lnTo>
                  <a:lnTo>
                    <a:pt x="3" y="2"/>
                  </a:lnTo>
                  <a:lnTo>
                    <a:pt x="5" y="2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76" name="Freeform 140">
              <a:extLst>
                <a:ext uri="{FF2B5EF4-FFF2-40B4-BE49-F238E27FC236}">
                  <a16:creationId xmlns:a16="http://schemas.microsoft.com/office/drawing/2014/main" id="{00000000-0008-0000-0200-000018B43400}"/>
                </a:ext>
              </a:extLst>
            </xdr:cNvPr>
            <xdr:cNvSpPr>
              <a:spLocks/>
            </xdr:cNvSpPr>
          </xdr:nvSpPr>
          <xdr:spPr bwMode="auto">
            <a:xfrm>
              <a:off x="3810" y="1493"/>
              <a:ext cx="40" cy="23"/>
            </a:xfrm>
            <a:custGeom>
              <a:avLst/>
              <a:gdLst>
                <a:gd name="T0" fmla="*/ 0 w 7"/>
                <a:gd name="T1" fmla="*/ 2147483646 h 4"/>
                <a:gd name="T2" fmla="*/ 2147483646 w 7"/>
                <a:gd name="T3" fmla="*/ 2147483646 h 4"/>
                <a:gd name="T4" fmla="*/ 2147483646 w 7"/>
                <a:gd name="T5" fmla="*/ 2147483646 h 4"/>
                <a:gd name="T6" fmla="*/ 2147483646 w 7"/>
                <a:gd name="T7" fmla="*/ 2147483646 h 4"/>
                <a:gd name="T8" fmla="*/ 2147483646 w 7"/>
                <a:gd name="T9" fmla="*/ 2147483646 h 4"/>
                <a:gd name="T10" fmla="*/ 2147483646 w 7"/>
                <a:gd name="T11" fmla="*/ 0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4"/>
                <a:gd name="T20" fmla="*/ 7 w 7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4">
                  <a:moveTo>
                    <a:pt x="0" y="4"/>
                  </a:moveTo>
                  <a:lnTo>
                    <a:pt x="1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77" name="Freeform 141">
              <a:extLst>
                <a:ext uri="{FF2B5EF4-FFF2-40B4-BE49-F238E27FC236}">
                  <a16:creationId xmlns:a16="http://schemas.microsoft.com/office/drawing/2014/main" id="{00000000-0008-0000-0200-000019B43400}"/>
                </a:ext>
              </a:extLst>
            </xdr:cNvPr>
            <xdr:cNvSpPr>
              <a:spLocks/>
            </xdr:cNvSpPr>
          </xdr:nvSpPr>
          <xdr:spPr bwMode="auto">
            <a:xfrm>
              <a:off x="3858" y="1458"/>
              <a:ext cx="26" cy="23"/>
            </a:xfrm>
            <a:custGeom>
              <a:avLst/>
              <a:gdLst>
                <a:gd name="T0" fmla="*/ 0 w 5"/>
                <a:gd name="T1" fmla="*/ 2147483646 h 4"/>
                <a:gd name="T2" fmla="*/ 0 w 5"/>
                <a:gd name="T3" fmla="*/ 2147483646 h 4"/>
                <a:gd name="T4" fmla="*/ 2147483646 w 5"/>
                <a:gd name="T5" fmla="*/ 2147483646 h 4"/>
                <a:gd name="T6" fmla="*/ 2147483646 w 5"/>
                <a:gd name="T7" fmla="*/ 2147483646 h 4"/>
                <a:gd name="T8" fmla="*/ 2147483646 w 5"/>
                <a:gd name="T9" fmla="*/ 0 h 4"/>
                <a:gd name="T10" fmla="*/ 2147483646 w 5"/>
                <a:gd name="T11" fmla="*/ 2147483646 h 4"/>
                <a:gd name="T12" fmla="*/ 2147483646 w 5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4"/>
                <a:gd name="T23" fmla="*/ 5 w 5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4">
                  <a:moveTo>
                    <a:pt x="0" y="4"/>
                  </a:moveTo>
                  <a:lnTo>
                    <a:pt x="0" y="4"/>
                  </a:lnTo>
                  <a:lnTo>
                    <a:pt x="1" y="2"/>
                  </a:lnTo>
                  <a:lnTo>
                    <a:pt x="2" y="1"/>
                  </a:lnTo>
                  <a:lnTo>
                    <a:pt x="3" y="0"/>
                  </a:lnTo>
                  <a:lnTo>
                    <a:pt x="4" y="1"/>
                  </a:lnTo>
                  <a:lnTo>
                    <a:pt x="5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78" name="Freeform 142">
              <a:extLst>
                <a:ext uri="{FF2B5EF4-FFF2-40B4-BE49-F238E27FC236}">
                  <a16:creationId xmlns:a16="http://schemas.microsoft.com/office/drawing/2014/main" id="{00000000-0008-0000-0200-00001AB43400}"/>
                </a:ext>
              </a:extLst>
            </xdr:cNvPr>
            <xdr:cNvSpPr>
              <a:spLocks/>
            </xdr:cNvSpPr>
          </xdr:nvSpPr>
          <xdr:spPr bwMode="auto">
            <a:xfrm>
              <a:off x="3896" y="1440"/>
              <a:ext cx="27" cy="18"/>
            </a:xfrm>
            <a:custGeom>
              <a:avLst/>
              <a:gdLst>
                <a:gd name="T0" fmla="*/ 0 w 5"/>
                <a:gd name="T1" fmla="*/ 2147483646 h 3"/>
                <a:gd name="T2" fmla="*/ 0 w 5"/>
                <a:gd name="T3" fmla="*/ 2147483646 h 3"/>
                <a:gd name="T4" fmla="*/ 2147483646 w 5"/>
                <a:gd name="T5" fmla="*/ 2147483646 h 3"/>
                <a:gd name="T6" fmla="*/ 2147483646 w 5"/>
                <a:gd name="T7" fmla="*/ 2147483646 h 3"/>
                <a:gd name="T8" fmla="*/ 2147483646 w 5"/>
                <a:gd name="T9" fmla="*/ 2147483646 h 3"/>
                <a:gd name="T10" fmla="*/ 2147483646 w 5"/>
                <a:gd name="T11" fmla="*/ 0 h 3"/>
                <a:gd name="T12" fmla="*/ 2147483646 w 5"/>
                <a:gd name="T13" fmla="*/ 0 h 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3"/>
                <a:gd name="T23" fmla="*/ 5 w 5"/>
                <a:gd name="T24" fmla="*/ 3 h 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3">
                  <a:moveTo>
                    <a:pt x="0" y="3"/>
                  </a:moveTo>
                  <a:lnTo>
                    <a:pt x="0" y="3"/>
                  </a:lnTo>
                  <a:lnTo>
                    <a:pt x="1" y="2"/>
                  </a:lnTo>
                  <a:lnTo>
                    <a:pt x="3" y="2"/>
                  </a:lnTo>
                  <a:lnTo>
                    <a:pt x="5" y="2"/>
                  </a:lnTo>
                  <a:lnTo>
                    <a:pt x="5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79" name="Freeform 143">
              <a:extLst>
                <a:ext uri="{FF2B5EF4-FFF2-40B4-BE49-F238E27FC236}">
                  <a16:creationId xmlns:a16="http://schemas.microsoft.com/office/drawing/2014/main" id="{00000000-0008-0000-0200-00001BB43400}"/>
                </a:ext>
              </a:extLst>
            </xdr:cNvPr>
            <xdr:cNvSpPr>
              <a:spLocks/>
            </xdr:cNvSpPr>
          </xdr:nvSpPr>
          <xdr:spPr bwMode="auto">
            <a:xfrm>
              <a:off x="3933" y="1435"/>
              <a:ext cx="31" cy="10"/>
            </a:xfrm>
            <a:custGeom>
              <a:avLst/>
              <a:gdLst>
                <a:gd name="T0" fmla="*/ 0 w 6"/>
                <a:gd name="T1" fmla="*/ 0 h 2"/>
                <a:gd name="T2" fmla="*/ 2147483646 w 6"/>
                <a:gd name="T3" fmla="*/ 2147483646 h 2"/>
                <a:gd name="T4" fmla="*/ 2147483646 w 6"/>
                <a:gd name="T5" fmla="*/ 0 h 2"/>
                <a:gd name="T6" fmla="*/ 2147483646 w 6"/>
                <a:gd name="T7" fmla="*/ 2147483646 h 2"/>
                <a:gd name="T8" fmla="*/ 2147483646 w 6"/>
                <a:gd name="T9" fmla="*/ 2147483646 h 2"/>
                <a:gd name="T10" fmla="*/ 2147483646 w 6"/>
                <a:gd name="T11" fmla="*/ 2147483646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2"/>
                <a:gd name="T20" fmla="*/ 6 w 6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2">
                  <a:moveTo>
                    <a:pt x="0" y="0"/>
                  </a:moveTo>
                  <a:lnTo>
                    <a:pt x="2" y="1"/>
                  </a:lnTo>
                  <a:lnTo>
                    <a:pt x="3" y="0"/>
                  </a:lnTo>
                  <a:lnTo>
                    <a:pt x="4" y="1"/>
                  </a:lnTo>
                  <a:lnTo>
                    <a:pt x="6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80" name="Freeform 144">
              <a:extLst>
                <a:ext uri="{FF2B5EF4-FFF2-40B4-BE49-F238E27FC236}">
                  <a16:creationId xmlns:a16="http://schemas.microsoft.com/office/drawing/2014/main" id="{00000000-0008-0000-0200-00001CB43400}"/>
                </a:ext>
              </a:extLst>
            </xdr:cNvPr>
            <xdr:cNvSpPr>
              <a:spLocks/>
            </xdr:cNvSpPr>
          </xdr:nvSpPr>
          <xdr:spPr bwMode="auto">
            <a:xfrm>
              <a:off x="3955" y="1458"/>
              <a:ext cx="21" cy="28"/>
            </a:xfrm>
            <a:custGeom>
              <a:avLst/>
              <a:gdLst>
                <a:gd name="T0" fmla="*/ 2147483646 w 4"/>
                <a:gd name="T1" fmla="*/ 0 h 5"/>
                <a:gd name="T2" fmla="*/ 2147483646 w 4"/>
                <a:gd name="T3" fmla="*/ 2147483646 h 5"/>
                <a:gd name="T4" fmla="*/ 0 w 4"/>
                <a:gd name="T5" fmla="*/ 2147483646 h 5"/>
                <a:gd name="T6" fmla="*/ 2147483646 w 4"/>
                <a:gd name="T7" fmla="*/ 2147483646 h 5"/>
                <a:gd name="T8" fmla="*/ 2147483646 w 4"/>
                <a:gd name="T9" fmla="*/ 2147483646 h 5"/>
                <a:gd name="T10" fmla="*/ 2147483646 w 4"/>
                <a:gd name="T11" fmla="*/ 2147483646 h 5"/>
                <a:gd name="T12" fmla="*/ 2147483646 w 4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5"/>
                <a:gd name="T23" fmla="*/ 4 w 4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5">
                  <a:moveTo>
                    <a:pt x="1" y="0"/>
                  </a:moveTo>
                  <a:lnTo>
                    <a:pt x="1" y="1"/>
                  </a:lnTo>
                  <a:lnTo>
                    <a:pt x="0" y="2"/>
                  </a:lnTo>
                  <a:lnTo>
                    <a:pt x="1" y="3"/>
                  </a:lnTo>
                  <a:lnTo>
                    <a:pt x="3" y="3"/>
                  </a:lnTo>
                  <a:lnTo>
                    <a:pt x="4" y="4"/>
                  </a:lnTo>
                  <a:lnTo>
                    <a:pt x="3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81" name="Freeform 145">
              <a:extLst>
                <a:ext uri="{FF2B5EF4-FFF2-40B4-BE49-F238E27FC236}">
                  <a16:creationId xmlns:a16="http://schemas.microsoft.com/office/drawing/2014/main" id="{00000000-0008-0000-0200-00001DB43400}"/>
                </a:ext>
              </a:extLst>
            </xdr:cNvPr>
            <xdr:cNvSpPr>
              <a:spLocks/>
            </xdr:cNvSpPr>
          </xdr:nvSpPr>
          <xdr:spPr bwMode="auto">
            <a:xfrm>
              <a:off x="3966" y="1493"/>
              <a:ext cx="26" cy="28"/>
            </a:xfrm>
            <a:custGeom>
              <a:avLst/>
              <a:gdLst>
                <a:gd name="T0" fmla="*/ 0 w 5"/>
                <a:gd name="T1" fmla="*/ 0 h 5"/>
                <a:gd name="T2" fmla="*/ 0 w 5"/>
                <a:gd name="T3" fmla="*/ 0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2147483646 w 5"/>
                <a:gd name="T11" fmla="*/ 2147483646 h 5"/>
                <a:gd name="T12" fmla="*/ 2147483646 w 5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5"/>
                <a:gd name="T23" fmla="*/ 5 w 5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5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2" y="2"/>
                  </a:lnTo>
                  <a:lnTo>
                    <a:pt x="4" y="2"/>
                  </a:lnTo>
                  <a:lnTo>
                    <a:pt x="5" y="3"/>
                  </a:lnTo>
                  <a:lnTo>
                    <a:pt x="5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82" name="Freeform 146">
              <a:extLst>
                <a:ext uri="{FF2B5EF4-FFF2-40B4-BE49-F238E27FC236}">
                  <a16:creationId xmlns:a16="http://schemas.microsoft.com/office/drawing/2014/main" id="{00000000-0008-0000-0200-00001EB43400}"/>
                </a:ext>
              </a:extLst>
            </xdr:cNvPr>
            <xdr:cNvSpPr>
              <a:spLocks/>
            </xdr:cNvSpPr>
          </xdr:nvSpPr>
          <xdr:spPr bwMode="auto">
            <a:xfrm>
              <a:off x="3992" y="1532"/>
              <a:ext cx="6" cy="39"/>
            </a:xfrm>
            <a:custGeom>
              <a:avLst/>
              <a:gdLst>
                <a:gd name="T0" fmla="*/ 0 w 1"/>
                <a:gd name="T1" fmla="*/ 0 h 7"/>
                <a:gd name="T2" fmla="*/ 0 w 1"/>
                <a:gd name="T3" fmla="*/ 0 h 7"/>
                <a:gd name="T4" fmla="*/ 0 w 1"/>
                <a:gd name="T5" fmla="*/ 2147483646 h 7"/>
                <a:gd name="T6" fmla="*/ 2147483646 w 1"/>
                <a:gd name="T7" fmla="*/ 2147483646 h 7"/>
                <a:gd name="T8" fmla="*/ 2147483646 w 1"/>
                <a:gd name="T9" fmla="*/ 2147483646 h 7"/>
                <a:gd name="T10" fmla="*/ 2147483646 w 1"/>
                <a:gd name="T11" fmla="*/ 2147483646 h 7"/>
                <a:gd name="T12" fmla="*/ 2147483646 w 1"/>
                <a:gd name="T13" fmla="*/ 2147483646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"/>
                <a:gd name="T22" fmla="*/ 0 h 7"/>
                <a:gd name="T23" fmla="*/ 1 w 1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" h="7">
                  <a:moveTo>
                    <a:pt x="0" y="0"/>
                  </a:moveTo>
                  <a:lnTo>
                    <a:pt x="0" y="0"/>
                  </a:lnTo>
                  <a:lnTo>
                    <a:pt x="0" y="2"/>
                  </a:lnTo>
                  <a:lnTo>
                    <a:pt x="1" y="3"/>
                  </a:lnTo>
                  <a:lnTo>
                    <a:pt x="1" y="5"/>
                  </a:lnTo>
                  <a:lnTo>
                    <a:pt x="1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83" name="Freeform 147">
              <a:extLst>
                <a:ext uri="{FF2B5EF4-FFF2-40B4-BE49-F238E27FC236}">
                  <a16:creationId xmlns:a16="http://schemas.microsoft.com/office/drawing/2014/main" id="{00000000-0008-0000-0200-00001FB43400}"/>
                </a:ext>
              </a:extLst>
            </xdr:cNvPr>
            <xdr:cNvSpPr>
              <a:spLocks/>
            </xdr:cNvSpPr>
          </xdr:nvSpPr>
          <xdr:spPr bwMode="auto">
            <a:xfrm>
              <a:off x="3998" y="1583"/>
              <a:ext cx="21" cy="42"/>
            </a:xfrm>
            <a:custGeom>
              <a:avLst/>
              <a:gdLst>
                <a:gd name="T0" fmla="*/ 0 w 4"/>
                <a:gd name="T1" fmla="*/ 0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2147483646 w 4"/>
                <a:gd name="T9" fmla="*/ 2147483646 h 7"/>
                <a:gd name="T10" fmla="*/ 2147483646 w 4"/>
                <a:gd name="T11" fmla="*/ 2147483646 h 7"/>
                <a:gd name="T12" fmla="*/ 2147483646 w 4"/>
                <a:gd name="T13" fmla="*/ 2147483646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7"/>
                <a:gd name="T23" fmla="*/ 4 w 4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7">
                  <a:moveTo>
                    <a:pt x="0" y="0"/>
                  </a:moveTo>
                  <a:lnTo>
                    <a:pt x="1" y="1"/>
                  </a:lnTo>
                  <a:lnTo>
                    <a:pt x="2" y="2"/>
                  </a:lnTo>
                  <a:lnTo>
                    <a:pt x="3" y="3"/>
                  </a:lnTo>
                  <a:lnTo>
                    <a:pt x="4" y="4"/>
                  </a:lnTo>
                  <a:lnTo>
                    <a:pt x="4" y="6"/>
                  </a:lnTo>
                  <a:lnTo>
                    <a:pt x="4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84" name="Freeform 148">
              <a:extLst>
                <a:ext uri="{FF2B5EF4-FFF2-40B4-BE49-F238E27FC236}">
                  <a16:creationId xmlns:a16="http://schemas.microsoft.com/office/drawing/2014/main" id="{00000000-0008-0000-0200-000020B43400}"/>
                </a:ext>
              </a:extLst>
            </xdr:cNvPr>
            <xdr:cNvSpPr>
              <a:spLocks/>
            </xdr:cNvSpPr>
          </xdr:nvSpPr>
          <xdr:spPr bwMode="auto">
            <a:xfrm>
              <a:off x="4020" y="1633"/>
              <a:ext cx="31" cy="5"/>
            </a:xfrm>
            <a:custGeom>
              <a:avLst/>
              <a:gdLst>
                <a:gd name="T0" fmla="*/ 0 w 6"/>
                <a:gd name="T1" fmla="*/ 0 h 1"/>
                <a:gd name="T2" fmla="*/ 0 w 6"/>
                <a:gd name="T3" fmla="*/ 2147483646 h 1"/>
                <a:gd name="T4" fmla="*/ 2147483646 w 6"/>
                <a:gd name="T5" fmla="*/ 2147483646 h 1"/>
                <a:gd name="T6" fmla="*/ 2147483646 w 6"/>
                <a:gd name="T7" fmla="*/ 2147483646 h 1"/>
                <a:gd name="T8" fmla="*/ 2147483646 w 6"/>
                <a:gd name="T9" fmla="*/ 0 h 1"/>
                <a:gd name="T10" fmla="*/ 2147483646 w 6"/>
                <a:gd name="T11" fmla="*/ 0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1"/>
                <a:gd name="T20" fmla="*/ 6 w 6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1">
                  <a:moveTo>
                    <a:pt x="0" y="0"/>
                  </a:moveTo>
                  <a:lnTo>
                    <a:pt x="0" y="1"/>
                  </a:lnTo>
                  <a:lnTo>
                    <a:pt x="2" y="1"/>
                  </a:lnTo>
                  <a:lnTo>
                    <a:pt x="4" y="1"/>
                  </a:lnTo>
                  <a:lnTo>
                    <a:pt x="6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85" name="Freeform 149">
              <a:extLst>
                <a:ext uri="{FF2B5EF4-FFF2-40B4-BE49-F238E27FC236}">
                  <a16:creationId xmlns:a16="http://schemas.microsoft.com/office/drawing/2014/main" id="{00000000-0008-0000-0200-000021B43400}"/>
                </a:ext>
              </a:extLst>
            </xdr:cNvPr>
            <xdr:cNvSpPr>
              <a:spLocks/>
            </xdr:cNvSpPr>
          </xdr:nvSpPr>
          <xdr:spPr bwMode="auto">
            <a:xfrm>
              <a:off x="4062" y="1628"/>
              <a:ext cx="22" cy="29"/>
            </a:xfrm>
            <a:custGeom>
              <a:avLst/>
              <a:gdLst>
                <a:gd name="T0" fmla="*/ 0 w 4"/>
                <a:gd name="T1" fmla="*/ 0 h 5"/>
                <a:gd name="T2" fmla="*/ 2147483646 w 4"/>
                <a:gd name="T3" fmla="*/ 0 h 5"/>
                <a:gd name="T4" fmla="*/ 2147483646 w 4"/>
                <a:gd name="T5" fmla="*/ 0 h 5"/>
                <a:gd name="T6" fmla="*/ 2147483646 w 4"/>
                <a:gd name="T7" fmla="*/ 2147483646 h 5"/>
                <a:gd name="T8" fmla="*/ 2147483646 w 4"/>
                <a:gd name="T9" fmla="*/ 2147483646 h 5"/>
                <a:gd name="T10" fmla="*/ 2147483646 w 4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5"/>
                <a:gd name="T20" fmla="*/ 4 w 4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5">
                  <a:moveTo>
                    <a:pt x="0" y="0"/>
                  </a:moveTo>
                  <a:lnTo>
                    <a:pt x="1" y="0"/>
                  </a:lnTo>
                  <a:lnTo>
                    <a:pt x="3" y="0"/>
                  </a:lnTo>
                  <a:lnTo>
                    <a:pt x="4" y="2"/>
                  </a:lnTo>
                  <a:lnTo>
                    <a:pt x="4" y="4"/>
                  </a:lnTo>
                  <a:lnTo>
                    <a:pt x="4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86" name="Freeform 150">
              <a:extLst>
                <a:ext uri="{FF2B5EF4-FFF2-40B4-BE49-F238E27FC236}">
                  <a16:creationId xmlns:a16="http://schemas.microsoft.com/office/drawing/2014/main" id="{00000000-0008-0000-0200-000022B43400}"/>
                </a:ext>
              </a:extLst>
            </xdr:cNvPr>
            <xdr:cNvSpPr>
              <a:spLocks/>
            </xdr:cNvSpPr>
          </xdr:nvSpPr>
          <xdr:spPr bwMode="auto">
            <a:xfrm>
              <a:off x="4090" y="1668"/>
              <a:ext cx="20" cy="34"/>
            </a:xfrm>
            <a:custGeom>
              <a:avLst/>
              <a:gdLst>
                <a:gd name="T0" fmla="*/ 0 w 4"/>
                <a:gd name="T1" fmla="*/ 0 h 6"/>
                <a:gd name="T2" fmla="*/ 0 w 4"/>
                <a:gd name="T3" fmla="*/ 0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2147483646 h 6"/>
                <a:gd name="T10" fmla="*/ 2147483646 w 4"/>
                <a:gd name="T11" fmla="*/ 2147483646 h 6"/>
                <a:gd name="T12" fmla="*/ 2147483646 w 4"/>
                <a:gd name="T13" fmla="*/ 2147483646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6"/>
                <a:gd name="T23" fmla="*/ 4 w 4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6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2" y="2"/>
                  </a:lnTo>
                  <a:lnTo>
                    <a:pt x="3" y="3"/>
                  </a:lnTo>
                  <a:lnTo>
                    <a:pt x="4" y="4"/>
                  </a:lnTo>
                  <a:lnTo>
                    <a:pt x="4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87" name="Freeform 151">
              <a:extLst>
                <a:ext uri="{FF2B5EF4-FFF2-40B4-BE49-F238E27FC236}">
                  <a16:creationId xmlns:a16="http://schemas.microsoft.com/office/drawing/2014/main" id="{00000000-0008-0000-0200-000023B43400}"/>
                </a:ext>
              </a:extLst>
            </xdr:cNvPr>
            <xdr:cNvSpPr>
              <a:spLocks/>
            </xdr:cNvSpPr>
          </xdr:nvSpPr>
          <xdr:spPr bwMode="auto">
            <a:xfrm>
              <a:off x="4116" y="1702"/>
              <a:ext cx="21" cy="29"/>
            </a:xfrm>
            <a:custGeom>
              <a:avLst/>
              <a:gdLst>
                <a:gd name="T0" fmla="*/ 0 w 4"/>
                <a:gd name="T1" fmla="*/ 2147483646 h 5"/>
                <a:gd name="T2" fmla="*/ 2147483646 w 4"/>
                <a:gd name="T3" fmla="*/ 2147483646 h 5"/>
                <a:gd name="T4" fmla="*/ 2147483646 w 4"/>
                <a:gd name="T5" fmla="*/ 0 h 5"/>
                <a:gd name="T6" fmla="*/ 2147483646 w 4"/>
                <a:gd name="T7" fmla="*/ 2147483646 h 5"/>
                <a:gd name="T8" fmla="*/ 2147483646 w 4"/>
                <a:gd name="T9" fmla="*/ 2147483646 h 5"/>
                <a:gd name="T10" fmla="*/ 2147483646 w 4"/>
                <a:gd name="T11" fmla="*/ 2147483646 h 5"/>
                <a:gd name="T12" fmla="*/ 2147483646 w 4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5"/>
                <a:gd name="T23" fmla="*/ 4 w 4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5">
                  <a:moveTo>
                    <a:pt x="0" y="1"/>
                  </a:moveTo>
                  <a:lnTo>
                    <a:pt x="1" y="1"/>
                  </a:lnTo>
                  <a:lnTo>
                    <a:pt x="2" y="0"/>
                  </a:lnTo>
                  <a:lnTo>
                    <a:pt x="3" y="1"/>
                  </a:lnTo>
                  <a:lnTo>
                    <a:pt x="3" y="4"/>
                  </a:lnTo>
                  <a:lnTo>
                    <a:pt x="4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88" name="Freeform 152">
              <a:extLst>
                <a:ext uri="{FF2B5EF4-FFF2-40B4-BE49-F238E27FC236}">
                  <a16:creationId xmlns:a16="http://schemas.microsoft.com/office/drawing/2014/main" id="{00000000-0008-0000-0200-000024B43400}"/>
                </a:ext>
              </a:extLst>
            </xdr:cNvPr>
            <xdr:cNvSpPr>
              <a:spLocks/>
            </xdr:cNvSpPr>
          </xdr:nvSpPr>
          <xdr:spPr bwMode="auto">
            <a:xfrm>
              <a:off x="4148" y="1736"/>
              <a:ext cx="36" cy="10"/>
            </a:xfrm>
            <a:custGeom>
              <a:avLst/>
              <a:gdLst>
                <a:gd name="T0" fmla="*/ 0 w 7"/>
                <a:gd name="T1" fmla="*/ 0 h 2"/>
                <a:gd name="T2" fmla="*/ 2147483646 w 7"/>
                <a:gd name="T3" fmla="*/ 2147483646 h 2"/>
                <a:gd name="T4" fmla="*/ 2147483646 w 7"/>
                <a:gd name="T5" fmla="*/ 2147483646 h 2"/>
                <a:gd name="T6" fmla="*/ 2147483646 w 7"/>
                <a:gd name="T7" fmla="*/ 2147483646 h 2"/>
                <a:gd name="T8" fmla="*/ 2147483646 w 7"/>
                <a:gd name="T9" fmla="*/ 2147483646 h 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7"/>
                <a:gd name="T16" fmla="*/ 0 h 2"/>
                <a:gd name="T17" fmla="*/ 7 w 7"/>
                <a:gd name="T18" fmla="*/ 2 h 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7" h="2">
                  <a:moveTo>
                    <a:pt x="0" y="0"/>
                  </a:moveTo>
                  <a:lnTo>
                    <a:pt x="2" y="1"/>
                  </a:lnTo>
                  <a:lnTo>
                    <a:pt x="4" y="1"/>
                  </a:lnTo>
                  <a:lnTo>
                    <a:pt x="5" y="2"/>
                  </a:lnTo>
                  <a:lnTo>
                    <a:pt x="7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89" name="Freeform 153">
              <a:extLst>
                <a:ext uri="{FF2B5EF4-FFF2-40B4-BE49-F238E27FC236}">
                  <a16:creationId xmlns:a16="http://schemas.microsoft.com/office/drawing/2014/main" id="{00000000-0008-0000-0200-000025B43400}"/>
                </a:ext>
              </a:extLst>
            </xdr:cNvPr>
            <xdr:cNvSpPr>
              <a:spLocks/>
            </xdr:cNvSpPr>
          </xdr:nvSpPr>
          <xdr:spPr bwMode="auto">
            <a:xfrm>
              <a:off x="4196" y="1736"/>
              <a:ext cx="32" cy="17"/>
            </a:xfrm>
            <a:custGeom>
              <a:avLst/>
              <a:gdLst>
                <a:gd name="T0" fmla="*/ 0 w 6"/>
                <a:gd name="T1" fmla="*/ 0 h 3"/>
                <a:gd name="T2" fmla="*/ 2147483646 w 6"/>
                <a:gd name="T3" fmla="*/ 0 h 3"/>
                <a:gd name="T4" fmla="*/ 2147483646 w 6"/>
                <a:gd name="T5" fmla="*/ 2147483646 h 3"/>
                <a:gd name="T6" fmla="*/ 2147483646 w 6"/>
                <a:gd name="T7" fmla="*/ 2147483646 h 3"/>
                <a:gd name="T8" fmla="*/ 2147483646 w 6"/>
                <a:gd name="T9" fmla="*/ 2147483646 h 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"/>
                <a:gd name="T16" fmla="*/ 0 h 3"/>
                <a:gd name="T17" fmla="*/ 6 w 6"/>
                <a:gd name="T18" fmla="*/ 3 h 3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" h="3">
                  <a:moveTo>
                    <a:pt x="0" y="0"/>
                  </a:moveTo>
                  <a:lnTo>
                    <a:pt x="1" y="0"/>
                  </a:lnTo>
                  <a:lnTo>
                    <a:pt x="2" y="1"/>
                  </a:lnTo>
                  <a:lnTo>
                    <a:pt x="3" y="3"/>
                  </a:lnTo>
                  <a:lnTo>
                    <a:pt x="6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90" name="Freeform 154">
              <a:extLst>
                <a:ext uri="{FF2B5EF4-FFF2-40B4-BE49-F238E27FC236}">
                  <a16:creationId xmlns:a16="http://schemas.microsoft.com/office/drawing/2014/main" id="{00000000-0008-0000-0200-000026B43400}"/>
                </a:ext>
              </a:extLst>
            </xdr:cNvPr>
            <xdr:cNvSpPr>
              <a:spLocks/>
            </xdr:cNvSpPr>
          </xdr:nvSpPr>
          <xdr:spPr bwMode="auto">
            <a:xfrm>
              <a:off x="4234" y="1759"/>
              <a:ext cx="35" cy="17"/>
            </a:xfrm>
            <a:custGeom>
              <a:avLst/>
              <a:gdLst>
                <a:gd name="T0" fmla="*/ 0 w 7"/>
                <a:gd name="T1" fmla="*/ 0 h 3"/>
                <a:gd name="T2" fmla="*/ 2147483646 w 7"/>
                <a:gd name="T3" fmla="*/ 0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2147483646 w 7"/>
                <a:gd name="T9" fmla="*/ 2147483646 h 3"/>
                <a:gd name="T10" fmla="*/ 2147483646 w 7"/>
                <a:gd name="T11" fmla="*/ 2147483646 h 3"/>
                <a:gd name="T12" fmla="*/ 2147483646 w 7"/>
                <a:gd name="T13" fmla="*/ 2147483646 h 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7"/>
                <a:gd name="T22" fmla="*/ 0 h 3"/>
                <a:gd name="T23" fmla="*/ 7 w 7"/>
                <a:gd name="T24" fmla="*/ 3 h 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7" h="3">
                  <a:moveTo>
                    <a:pt x="0" y="0"/>
                  </a:moveTo>
                  <a:lnTo>
                    <a:pt x="2" y="0"/>
                  </a:lnTo>
                  <a:lnTo>
                    <a:pt x="3" y="1"/>
                  </a:lnTo>
                  <a:lnTo>
                    <a:pt x="4" y="2"/>
                  </a:lnTo>
                  <a:lnTo>
                    <a:pt x="5" y="3"/>
                  </a:lnTo>
                  <a:lnTo>
                    <a:pt x="7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91" name="Freeform 155">
              <a:extLst>
                <a:ext uri="{FF2B5EF4-FFF2-40B4-BE49-F238E27FC236}">
                  <a16:creationId xmlns:a16="http://schemas.microsoft.com/office/drawing/2014/main" id="{00000000-0008-0000-0200-000027B43400}"/>
                </a:ext>
              </a:extLst>
            </xdr:cNvPr>
            <xdr:cNvSpPr>
              <a:spLocks/>
            </xdr:cNvSpPr>
          </xdr:nvSpPr>
          <xdr:spPr bwMode="auto">
            <a:xfrm>
              <a:off x="4277" y="1782"/>
              <a:ext cx="32" cy="22"/>
            </a:xfrm>
            <a:custGeom>
              <a:avLst/>
              <a:gdLst>
                <a:gd name="T0" fmla="*/ 0 w 6"/>
                <a:gd name="T1" fmla="*/ 0 h 4"/>
                <a:gd name="T2" fmla="*/ 2147483646 w 6"/>
                <a:gd name="T3" fmla="*/ 2147483646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2147483646 w 6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4"/>
                <a:gd name="T20" fmla="*/ 6 w 6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4">
                  <a:moveTo>
                    <a:pt x="0" y="0"/>
                  </a:moveTo>
                  <a:lnTo>
                    <a:pt x="1" y="1"/>
                  </a:lnTo>
                  <a:lnTo>
                    <a:pt x="3" y="2"/>
                  </a:lnTo>
                  <a:lnTo>
                    <a:pt x="4" y="3"/>
                  </a:lnTo>
                  <a:lnTo>
                    <a:pt x="6" y="3"/>
                  </a:lnTo>
                  <a:lnTo>
                    <a:pt x="6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92" name="Freeform 156">
              <a:extLst>
                <a:ext uri="{FF2B5EF4-FFF2-40B4-BE49-F238E27FC236}">
                  <a16:creationId xmlns:a16="http://schemas.microsoft.com/office/drawing/2014/main" id="{00000000-0008-0000-0200-000028B43400}"/>
                </a:ext>
              </a:extLst>
            </xdr:cNvPr>
            <xdr:cNvSpPr>
              <a:spLocks/>
            </xdr:cNvSpPr>
          </xdr:nvSpPr>
          <xdr:spPr bwMode="auto">
            <a:xfrm>
              <a:off x="4314" y="1810"/>
              <a:ext cx="31" cy="23"/>
            </a:xfrm>
            <a:custGeom>
              <a:avLst/>
              <a:gdLst>
                <a:gd name="T0" fmla="*/ 0 w 6"/>
                <a:gd name="T1" fmla="*/ 0 h 4"/>
                <a:gd name="T2" fmla="*/ 2147483646 w 6"/>
                <a:gd name="T3" fmla="*/ 2147483646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2147483646 w 6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4"/>
                <a:gd name="T20" fmla="*/ 6 w 6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4">
                  <a:moveTo>
                    <a:pt x="0" y="0"/>
                  </a:moveTo>
                  <a:lnTo>
                    <a:pt x="1" y="1"/>
                  </a:lnTo>
                  <a:lnTo>
                    <a:pt x="2" y="2"/>
                  </a:lnTo>
                  <a:lnTo>
                    <a:pt x="3" y="4"/>
                  </a:lnTo>
                  <a:lnTo>
                    <a:pt x="5" y="4"/>
                  </a:lnTo>
                  <a:lnTo>
                    <a:pt x="6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93" name="Freeform 157">
              <a:extLst>
                <a:ext uri="{FF2B5EF4-FFF2-40B4-BE49-F238E27FC236}">
                  <a16:creationId xmlns:a16="http://schemas.microsoft.com/office/drawing/2014/main" id="{00000000-0008-0000-0200-000029B43400}"/>
                </a:ext>
              </a:extLst>
            </xdr:cNvPr>
            <xdr:cNvSpPr>
              <a:spLocks/>
            </xdr:cNvSpPr>
          </xdr:nvSpPr>
          <xdr:spPr bwMode="auto">
            <a:xfrm>
              <a:off x="4352" y="1833"/>
              <a:ext cx="21" cy="34"/>
            </a:xfrm>
            <a:custGeom>
              <a:avLst/>
              <a:gdLst>
                <a:gd name="T0" fmla="*/ 0 w 4"/>
                <a:gd name="T1" fmla="*/ 2147483646 h 6"/>
                <a:gd name="T2" fmla="*/ 2147483646 w 4"/>
                <a:gd name="T3" fmla="*/ 0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2147483646 h 6"/>
                <a:gd name="T10" fmla="*/ 2147483646 w 4"/>
                <a:gd name="T11" fmla="*/ 2147483646 h 6"/>
                <a:gd name="T12" fmla="*/ 2147483646 w 4"/>
                <a:gd name="T13" fmla="*/ 2147483646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6"/>
                <a:gd name="T23" fmla="*/ 4 w 4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6">
                  <a:moveTo>
                    <a:pt x="0" y="1"/>
                  </a:moveTo>
                  <a:lnTo>
                    <a:pt x="1" y="0"/>
                  </a:lnTo>
                  <a:lnTo>
                    <a:pt x="2" y="1"/>
                  </a:lnTo>
                  <a:lnTo>
                    <a:pt x="3" y="2"/>
                  </a:lnTo>
                  <a:lnTo>
                    <a:pt x="4" y="4"/>
                  </a:lnTo>
                  <a:lnTo>
                    <a:pt x="4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94" name="Freeform 158">
              <a:extLst>
                <a:ext uri="{FF2B5EF4-FFF2-40B4-BE49-F238E27FC236}">
                  <a16:creationId xmlns:a16="http://schemas.microsoft.com/office/drawing/2014/main" id="{00000000-0008-0000-0200-00002AB43400}"/>
                </a:ext>
              </a:extLst>
            </xdr:cNvPr>
            <xdr:cNvSpPr>
              <a:spLocks/>
            </xdr:cNvSpPr>
          </xdr:nvSpPr>
          <xdr:spPr bwMode="auto">
            <a:xfrm>
              <a:off x="4379" y="1878"/>
              <a:ext cx="20" cy="33"/>
            </a:xfrm>
            <a:custGeom>
              <a:avLst/>
              <a:gdLst>
                <a:gd name="T0" fmla="*/ 0 w 4"/>
                <a:gd name="T1" fmla="*/ 0 h 6"/>
                <a:gd name="T2" fmla="*/ 0 w 4"/>
                <a:gd name="T3" fmla="*/ 2147483646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2147483646 h 6"/>
                <a:gd name="T10" fmla="*/ 2147483646 w 4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6"/>
                <a:gd name="T20" fmla="*/ 4 w 4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6">
                  <a:moveTo>
                    <a:pt x="0" y="0"/>
                  </a:moveTo>
                  <a:lnTo>
                    <a:pt x="0" y="1"/>
                  </a:lnTo>
                  <a:lnTo>
                    <a:pt x="1" y="3"/>
                  </a:lnTo>
                  <a:lnTo>
                    <a:pt x="2" y="4"/>
                  </a:lnTo>
                  <a:lnTo>
                    <a:pt x="3" y="5"/>
                  </a:lnTo>
                  <a:lnTo>
                    <a:pt x="4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95" name="Freeform 159">
              <a:extLst>
                <a:ext uri="{FF2B5EF4-FFF2-40B4-BE49-F238E27FC236}">
                  <a16:creationId xmlns:a16="http://schemas.microsoft.com/office/drawing/2014/main" id="{00000000-0008-0000-0200-00002BB43400}"/>
                </a:ext>
              </a:extLst>
            </xdr:cNvPr>
            <xdr:cNvSpPr>
              <a:spLocks/>
            </xdr:cNvSpPr>
          </xdr:nvSpPr>
          <xdr:spPr bwMode="auto">
            <a:xfrm>
              <a:off x="4411" y="1912"/>
              <a:ext cx="16" cy="42"/>
            </a:xfrm>
            <a:custGeom>
              <a:avLst/>
              <a:gdLst>
                <a:gd name="T0" fmla="*/ 0 w 3"/>
                <a:gd name="T1" fmla="*/ 0 h 7"/>
                <a:gd name="T2" fmla="*/ 2147483646 w 3"/>
                <a:gd name="T3" fmla="*/ 0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2147483646 w 3"/>
                <a:gd name="T9" fmla="*/ 2147483646 h 7"/>
                <a:gd name="T10" fmla="*/ 2147483646 w 3"/>
                <a:gd name="T11" fmla="*/ 2147483646 h 7"/>
                <a:gd name="T12" fmla="*/ 2147483646 w 3"/>
                <a:gd name="T13" fmla="*/ 2147483646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7"/>
                <a:gd name="T23" fmla="*/ 3 w 3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7">
                  <a:moveTo>
                    <a:pt x="0" y="0"/>
                  </a:moveTo>
                  <a:lnTo>
                    <a:pt x="1" y="0"/>
                  </a:lnTo>
                  <a:lnTo>
                    <a:pt x="2" y="1"/>
                  </a:lnTo>
                  <a:lnTo>
                    <a:pt x="3" y="2"/>
                  </a:lnTo>
                  <a:lnTo>
                    <a:pt x="3" y="4"/>
                  </a:lnTo>
                  <a:lnTo>
                    <a:pt x="3" y="6"/>
                  </a:lnTo>
                  <a:lnTo>
                    <a:pt x="3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96" name="Freeform 160">
              <a:extLst>
                <a:ext uri="{FF2B5EF4-FFF2-40B4-BE49-F238E27FC236}">
                  <a16:creationId xmlns:a16="http://schemas.microsoft.com/office/drawing/2014/main" id="{00000000-0008-0000-0200-00002CB43400}"/>
                </a:ext>
              </a:extLst>
            </xdr:cNvPr>
            <xdr:cNvSpPr>
              <a:spLocks/>
            </xdr:cNvSpPr>
          </xdr:nvSpPr>
          <xdr:spPr bwMode="auto">
            <a:xfrm>
              <a:off x="4432" y="1958"/>
              <a:ext cx="6" cy="43"/>
            </a:xfrm>
            <a:custGeom>
              <a:avLst/>
              <a:gdLst>
                <a:gd name="T0" fmla="*/ 0 w 1"/>
                <a:gd name="T1" fmla="*/ 0 h 8"/>
                <a:gd name="T2" fmla="*/ 0 w 1"/>
                <a:gd name="T3" fmla="*/ 2147483646 h 8"/>
                <a:gd name="T4" fmla="*/ 0 w 1"/>
                <a:gd name="T5" fmla="*/ 2147483646 h 8"/>
                <a:gd name="T6" fmla="*/ 0 w 1"/>
                <a:gd name="T7" fmla="*/ 2147483646 h 8"/>
                <a:gd name="T8" fmla="*/ 2147483646 w 1"/>
                <a:gd name="T9" fmla="*/ 2147483646 h 8"/>
                <a:gd name="T10" fmla="*/ 2147483646 w 1"/>
                <a:gd name="T11" fmla="*/ 2147483646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8"/>
                <a:gd name="T20" fmla="*/ 1 w 1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8">
                  <a:moveTo>
                    <a:pt x="0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0" y="6"/>
                  </a:lnTo>
                  <a:lnTo>
                    <a:pt x="1" y="7"/>
                  </a:lnTo>
                  <a:lnTo>
                    <a:pt x="1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97" name="Freeform 161">
              <a:extLst>
                <a:ext uri="{FF2B5EF4-FFF2-40B4-BE49-F238E27FC236}">
                  <a16:creationId xmlns:a16="http://schemas.microsoft.com/office/drawing/2014/main" id="{00000000-0008-0000-0200-00002DB43400}"/>
                </a:ext>
              </a:extLst>
            </xdr:cNvPr>
            <xdr:cNvSpPr>
              <a:spLocks/>
            </xdr:cNvSpPr>
          </xdr:nvSpPr>
          <xdr:spPr bwMode="auto">
            <a:xfrm>
              <a:off x="4448" y="2016"/>
              <a:ext cx="26" cy="28"/>
            </a:xfrm>
            <a:custGeom>
              <a:avLst/>
              <a:gdLst>
                <a:gd name="T0" fmla="*/ 0 w 5"/>
                <a:gd name="T1" fmla="*/ 0 h 5"/>
                <a:gd name="T2" fmla="*/ 0 w 5"/>
                <a:gd name="T3" fmla="*/ 0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2147483646 w 5"/>
                <a:gd name="T11" fmla="*/ 2147483646 h 5"/>
                <a:gd name="T12" fmla="*/ 2147483646 w 5"/>
                <a:gd name="T13" fmla="*/ 2147483646 h 5"/>
                <a:gd name="T14" fmla="*/ 2147483646 w 5"/>
                <a:gd name="T15" fmla="*/ 2147483646 h 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5"/>
                <a:gd name="T25" fmla="*/ 0 h 5"/>
                <a:gd name="T26" fmla="*/ 5 w 5"/>
                <a:gd name="T27" fmla="*/ 5 h 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5" h="5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2" y="2"/>
                  </a:lnTo>
                  <a:lnTo>
                    <a:pt x="3" y="3"/>
                  </a:lnTo>
                  <a:lnTo>
                    <a:pt x="4" y="4"/>
                  </a:lnTo>
                  <a:lnTo>
                    <a:pt x="5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98" name="Freeform 162">
              <a:extLst>
                <a:ext uri="{FF2B5EF4-FFF2-40B4-BE49-F238E27FC236}">
                  <a16:creationId xmlns:a16="http://schemas.microsoft.com/office/drawing/2014/main" id="{00000000-0008-0000-0200-00002EB43400}"/>
                </a:ext>
              </a:extLst>
            </xdr:cNvPr>
            <xdr:cNvSpPr>
              <a:spLocks/>
            </xdr:cNvSpPr>
          </xdr:nvSpPr>
          <xdr:spPr bwMode="auto">
            <a:xfrm>
              <a:off x="4481" y="2054"/>
              <a:ext cx="32" cy="23"/>
            </a:xfrm>
            <a:custGeom>
              <a:avLst/>
              <a:gdLst>
                <a:gd name="T0" fmla="*/ 0 w 6"/>
                <a:gd name="T1" fmla="*/ 0 h 4"/>
                <a:gd name="T2" fmla="*/ 0 w 6"/>
                <a:gd name="T3" fmla="*/ 2147483646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2147483646 w 6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4"/>
                <a:gd name="T20" fmla="*/ 6 w 6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4">
                  <a:moveTo>
                    <a:pt x="0" y="0"/>
                  </a:moveTo>
                  <a:lnTo>
                    <a:pt x="0" y="1"/>
                  </a:lnTo>
                  <a:lnTo>
                    <a:pt x="1" y="2"/>
                  </a:lnTo>
                  <a:lnTo>
                    <a:pt x="2" y="3"/>
                  </a:lnTo>
                  <a:lnTo>
                    <a:pt x="4" y="4"/>
                  </a:lnTo>
                  <a:lnTo>
                    <a:pt x="6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3999" name="Freeform 163">
              <a:extLst>
                <a:ext uri="{FF2B5EF4-FFF2-40B4-BE49-F238E27FC236}">
                  <a16:creationId xmlns:a16="http://schemas.microsoft.com/office/drawing/2014/main" id="{00000000-0008-0000-0200-00002FB43400}"/>
                </a:ext>
              </a:extLst>
            </xdr:cNvPr>
            <xdr:cNvSpPr>
              <a:spLocks/>
            </xdr:cNvSpPr>
          </xdr:nvSpPr>
          <xdr:spPr bwMode="auto">
            <a:xfrm>
              <a:off x="4513" y="2083"/>
              <a:ext cx="5" cy="46"/>
            </a:xfrm>
            <a:custGeom>
              <a:avLst/>
              <a:gdLst>
                <a:gd name="T0" fmla="*/ 2147483646 w 1"/>
                <a:gd name="T1" fmla="*/ 0 h 8"/>
                <a:gd name="T2" fmla="*/ 2147483646 w 1"/>
                <a:gd name="T3" fmla="*/ 2147483646 h 8"/>
                <a:gd name="T4" fmla="*/ 0 w 1"/>
                <a:gd name="T5" fmla="*/ 2147483646 h 8"/>
                <a:gd name="T6" fmla="*/ 2147483646 w 1"/>
                <a:gd name="T7" fmla="*/ 2147483646 h 8"/>
                <a:gd name="T8" fmla="*/ 2147483646 w 1"/>
                <a:gd name="T9" fmla="*/ 2147483646 h 8"/>
                <a:gd name="T10" fmla="*/ 2147483646 w 1"/>
                <a:gd name="T11" fmla="*/ 2147483646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8"/>
                <a:gd name="T20" fmla="*/ 1 w 1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8">
                  <a:moveTo>
                    <a:pt x="1" y="0"/>
                  </a:moveTo>
                  <a:lnTo>
                    <a:pt x="1" y="2"/>
                  </a:lnTo>
                  <a:lnTo>
                    <a:pt x="0" y="3"/>
                  </a:lnTo>
                  <a:lnTo>
                    <a:pt x="1" y="5"/>
                  </a:lnTo>
                  <a:lnTo>
                    <a:pt x="1" y="7"/>
                  </a:lnTo>
                  <a:lnTo>
                    <a:pt x="1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00" name="Freeform 164">
              <a:extLst>
                <a:ext uri="{FF2B5EF4-FFF2-40B4-BE49-F238E27FC236}">
                  <a16:creationId xmlns:a16="http://schemas.microsoft.com/office/drawing/2014/main" id="{00000000-0008-0000-0200-000030B43400}"/>
                </a:ext>
              </a:extLst>
            </xdr:cNvPr>
            <xdr:cNvSpPr>
              <a:spLocks/>
            </xdr:cNvSpPr>
          </xdr:nvSpPr>
          <xdr:spPr bwMode="auto">
            <a:xfrm>
              <a:off x="4524" y="2140"/>
              <a:ext cx="15" cy="34"/>
            </a:xfrm>
            <a:custGeom>
              <a:avLst/>
              <a:gdLst>
                <a:gd name="T0" fmla="*/ 0 w 3"/>
                <a:gd name="T1" fmla="*/ 0 h 6"/>
                <a:gd name="T2" fmla="*/ 0 w 3"/>
                <a:gd name="T3" fmla="*/ 0 h 6"/>
                <a:gd name="T4" fmla="*/ 0 w 3"/>
                <a:gd name="T5" fmla="*/ 2147483646 h 6"/>
                <a:gd name="T6" fmla="*/ 2147483646 w 3"/>
                <a:gd name="T7" fmla="*/ 2147483646 h 6"/>
                <a:gd name="T8" fmla="*/ 2147483646 w 3"/>
                <a:gd name="T9" fmla="*/ 2147483646 h 6"/>
                <a:gd name="T10" fmla="*/ 2147483646 w 3"/>
                <a:gd name="T11" fmla="*/ 2147483646 h 6"/>
                <a:gd name="T12" fmla="*/ 2147483646 w 3"/>
                <a:gd name="T13" fmla="*/ 2147483646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6"/>
                <a:gd name="T23" fmla="*/ 3 w 3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6">
                  <a:moveTo>
                    <a:pt x="0" y="0"/>
                  </a:moveTo>
                  <a:lnTo>
                    <a:pt x="0" y="0"/>
                  </a:lnTo>
                  <a:lnTo>
                    <a:pt x="0" y="2"/>
                  </a:lnTo>
                  <a:lnTo>
                    <a:pt x="1" y="4"/>
                  </a:lnTo>
                  <a:lnTo>
                    <a:pt x="2" y="5"/>
                  </a:lnTo>
                  <a:lnTo>
                    <a:pt x="3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01" name="Freeform 165">
              <a:extLst>
                <a:ext uri="{FF2B5EF4-FFF2-40B4-BE49-F238E27FC236}">
                  <a16:creationId xmlns:a16="http://schemas.microsoft.com/office/drawing/2014/main" id="{00000000-0008-0000-0200-000031B43400}"/>
                </a:ext>
              </a:extLst>
            </xdr:cNvPr>
            <xdr:cNvSpPr>
              <a:spLocks/>
            </xdr:cNvSpPr>
          </xdr:nvSpPr>
          <xdr:spPr bwMode="auto">
            <a:xfrm>
              <a:off x="4524" y="2184"/>
              <a:ext cx="10" cy="33"/>
            </a:xfrm>
            <a:custGeom>
              <a:avLst/>
              <a:gdLst>
                <a:gd name="T0" fmla="*/ 2147483646 w 2"/>
                <a:gd name="T1" fmla="*/ 0 h 6"/>
                <a:gd name="T2" fmla="*/ 2147483646 w 2"/>
                <a:gd name="T3" fmla="*/ 2147483646 h 6"/>
                <a:gd name="T4" fmla="*/ 0 w 2"/>
                <a:gd name="T5" fmla="*/ 2147483646 h 6"/>
                <a:gd name="T6" fmla="*/ 2147483646 w 2"/>
                <a:gd name="T7" fmla="*/ 2147483646 h 6"/>
                <a:gd name="T8" fmla="*/ 2147483646 w 2"/>
                <a:gd name="T9" fmla="*/ 2147483646 h 6"/>
                <a:gd name="T10" fmla="*/ 0 w 2"/>
                <a:gd name="T11" fmla="*/ 2147483646 h 6"/>
                <a:gd name="T12" fmla="*/ 0 w 2"/>
                <a:gd name="T13" fmla="*/ 2147483646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"/>
                <a:gd name="T22" fmla="*/ 0 h 6"/>
                <a:gd name="T23" fmla="*/ 2 w 2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" h="6">
                  <a:moveTo>
                    <a:pt x="2" y="0"/>
                  </a:moveTo>
                  <a:lnTo>
                    <a:pt x="1" y="1"/>
                  </a:lnTo>
                  <a:lnTo>
                    <a:pt x="0" y="2"/>
                  </a:lnTo>
                  <a:lnTo>
                    <a:pt x="1" y="3"/>
                  </a:lnTo>
                  <a:lnTo>
                    <a:pt x="1" y="5"/>
                  </a:lnTo>
                  <a:lnTo>
                    <a:pt x="0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02" name="Freeform 166">
              <a:extLst>
                <a:ext uri="{FF2B5EF4-FFF2-40B4-BE49-F238E27FC236}">
                  <a16:creationId xmlns:a16="http://schemas.microsoft.com/office/drawing/2014/main" id="{00000000-0008-0000-0200-000032B43400}"/>
                </a:ext>
              </a:extLst>
            </xdr:cNvPr>
            <xdr:cNvSpPr>
              <a:spLocks/>
            </xdr:cNvSpPr>
          </xdr:nvSpPr>
          <xdr:spPr bwMode="auto">
            <a:xfrm>
              <a:off x="4491" y="2231"/>
              <a:ext cx="34" cy="10"/>
            </a:xfrm>
            <a:custGeom>
              <a:avLst/>
              <a:gdLst>
                <a:gd name="T0" fmla="*/ 2147483646 w 6"/>
                <a:gd name="T1" fmla="*/ 0 h 2"/>
                <a:gd name="T2" fmla="*/ 2147483646 w 6"/>
                <a:gd name="T3" fmla="*/ 2147483646 h 2"/>
                <a:gd name="T4" fmla="*/ 2147483646 w 6"/>
                <a:gd name="T5" fmla="*/ 2147483646 h 2"/>
                <a:gd name="T6" fmla="*/ 2147483646 w 6"/>
                <a:gd name="T7" fmla="*/ 2147483646 h 2"/>
                <a:gd name="T8" fmla="*/ 2147483646 w 6"/>
                <a:gd name="T9" fmla="*/ 2147483646 h 2"/>
                <a:gd name="T10" fmla="*/ 0 w 6"/>
                <a:gd name="T11" fmla="*/ 2147483646 h 2"/>
                <a:gd name="T12" fmla="*/ 0 w 6"/>
                <a:gd name="T13" fmla="*/ 2147483646 h 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2"/>
                <a:gd name="T23" fmla="*/ 6 w 6"/>
                <a:gd name="T24" fmla="*/ 2 h 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2">
                  <a:moveTo>
                    <a:pt x="6" y="0"/>
                  </a:moveTo>
                  <a:lnTo>
                    <a:pt x="5" y="1"/>
                  </a:lnTo>
                  <a:lnTo>
                    <a:pt x="4" y="2"/>
                  </a:lnTo>
                  <a:lnTo>
                    <a:pt x="2" y="2"/>
                  </a:lnTo>
                  <a:lnTo>
                    <a:pt x="1" y="1"/>
                  </a:lnTo>
                  <a:lnTo>
                    <a:pt x="0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03" name="Freeform 167">
              <a:extLst>
                <a:ext uri="{FF2B5EF4-FFF2-40B4-BE49-F238E27FC236}">
                  <a16:creationId xmlns:a16="http://schemas.microsoft.com/office/drawing/2014/main" id="{00000000-0008-0000-0200-000033B43400}"/>
                </a:ext>
              </a:extLst>
            </xdr:cNvPr>
            <xdr:cNvSpPr>
              <a:spLocks/>
            </xdr:cNvSpPr>
          </xdr:nvSpPr>
          <xdr:spPr bwMode="auto">
            <a:xfrm>
              <a:off x="4459" y="2253"/>
              <a:ext cx="20" cy="39"/>
            </a:xfrm>
            <a:custGeom>
              <a:avLst/>
              <a:gdLst>
                <a:gd name="T0" fmla="*/ 2147483646 w 4"/>
                <a:gd name="T1" fmla="*/ 0 h 7"/>
                <a:gd name="T2" fmla="*/ 2147483646 w 4"/>
                <a:gd name="T3" fmla="*/ 0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2147483646 w 4"/>
                <a:gd name="T9" fmla="*/ 2147483646 h 7"/>
                <a:gd name="T10" fmla="*/ 2147483646 w 4"/>
                <a:gd name="T11" fmla="*/ 2147483646 h 7"/>
                <a:gd name="T12" fmla="*/ 0 w 4"/>
                <a:gd name="T13" fmla="*/ 2147483646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7"/>
                <a:gd name="T23" fmla="*/ 4 w 4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7">
                  <a:moveTo>
                    <a:pt x="4" y="0"/>
                  </a:moveTo>
                  <a:lnTo>
                    <a:pt x="4" y="0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6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04" name="Freeform 168">
              <a:extLst>
                <a:ext uri="{FF2B5EF4-FFF2-40B4-BE49-F238E27FC236}">
                  <a16:creationId xmlns:a16="http://schemas.microsoft.com/office/drawing/2014/main" id="{00000000-0008-0000-0200-000034B43400}"/>
                </a:ext>
              </a:extLst>
            </xdr:cNvPr>
            <xdr:cNvSpPr>
              <a:spLocks/>
            </xdr:cNvSpPr>
          </xdr:nvSpPr>
          <xdr:spPr bwMode="auto">
            <a:xfrm>
              <a:off x="4411" y="2282"/>
              <a:ext cx="44" cy="10"/>
            </a:xfrm>
            <a:custGeom>
              <a:avLst/>
              <a:gdLst>
                <a:gd name="T0" fmla="*/ 2147483646 w 8"/>
                <a:gd name="T1" fmla="*/ 2147483646 h 2"/>
                <a:gd name="T2" fmla="*/ 2147483646 w 8"/>
                <a:gd name="T3" fmla="*/ 2147483646 h 2"/>
                <a:gd name="T4" fmla="*/ 2147483646 w 8"/>
                <a:gd name="T5" fmla="*/ 2147483646 h 2"/>
                <a:gd name="T6" fmla="*/ 2147483646 w 8"/>
                <a:gd name="T7" fmla="*/ 2147483646 h 2"/>
                <a:gd name="T8" fmla="*/ 2147483646 w 8"/>
                <a:gd name="T9" fmla="*/ 2147483646 h 2"/>
                <a:gd name="T10" fmla="*/ 0 w 8"/>
                <a:gd name="T11" fmla="*/ 0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8"/>
                <a:gd name="T19" fmla="*/ 0 h 2"/>
                <a:gd name="T20" fmla="*/ 8 w 8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8" h="2">
                  <a:moveTo>
                    <a:pt x="8" y="2"/>
                  </a:moveTo>
                  <a:lnTo>
                    <a:pt x="7" y="2"/>
                  </a:lnTo>
                  <a:lnTo>
                    <a:pt x="5" y="1"/>
                  </a:lnTo>
                  <a:lnTo>
                    <a:pt x="3" y="1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05" name="Freeform 169">
              <a:extLst>
                <a:ext uri="{FF2B5EF4-FFF2-40B4-BE49-F238E27FC236}">
                  <a16:creationId xmlns:a16="http://schemas.microsoft.com/office/drawing/2014/main" id="{00000000-0008-0000-0200-000035B43400}"/>
                </a:ext>
              </a:extLst>
            </xdr:cNvPr>
            <xdr:cNvSpPr>
              <a:spLocks/>
            </xdr:cNvSpPr>
          </xdr:nvSpPr>
          <xdr:spPr bwMode="auto">
            <a:xfrm>
              <a:off x="4368" y="2264"/>
              <a:ext cx="31" cy="10"/>
            </a:xfrm>
            <a:custGeom>
              <a:avLst/>
              <a:gdLst>
                <a:gd name="T0" fmla="*/ 2147483646 w 6"/>
                <a:gd name="T1" fmla="*/ 2147483646 h 2"/>
                <a:gd name="T2" fmla="*/ 2147483646 w 6"/>
                <a:gd name="T3" fmla="*/ 2147483646 h 2"/>
                <a:gd name="T4" fmla="*/ 2147483646 w 6"/>
                <a:gd name="T5" fmla="*/ 2147483646 h 2"/>
                <a:gd name="T6" fmla="*/ 2147483646 w 6"/>
                <a:gd name="T7" fmla="*/ 0 h 2"/>
                <a:gd name="T8" fmla="*/ 2147483646 w 6"/>
                <a:gd name="T9" fmla="*/ 2147483646 h 2"/>
                <a:gd name="T10" fmla="*/ 0 w 6"/>
                <a:gd name="T11" fmla="*/ 0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2"/>
                <a:gd name="T20" fmla="*/ 6 w 6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2">
                  <a:moveTo>
                    <a:pt x="6" y="2"/>
                  </a:moveTo>
                  <a:lnTo>
                    <a:pt x="6" y="2"/>
                  </a:lnTo>
                  <a:lnTo>
                    <a:pt x="5" y="1"/>
                  </a:lnTo>
                  <a:lnTo>
                    <a:pt x="3" y="0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06" name="Freeform 170">
              <a:extLst>
                <a:ext uri="{FF2B5EF4-FFF2-40B4-BE49-F238E27FC236}">
                  <a16:creationId xmlns:a16="http://schemas.microsoft.com/office/drawing/2014/main" id="{00000000-0008-0000-0200-000036B43400}"/>
                </a:ext>
              </a:extLst>
            </xdr:cNvPr>
            <xdr:cNvSpPr>
              <a:spLocks/>
            </xdr:cNvSpPr>
          </xdr:nvSpPr>
          <xdr:spPr bwMode="auto">
            <a:xfrm>
              <a:off x="4329" y="2237"/>
              <a:ext cx="26" cy="28"/>
            </a:xfrm>
            <a:custGeom>
              <a:avLst/>
              <a:gdLst>
                <a:gd name="T0" fmla="*/ 2147483646 w 5"/>
                <a:gd name="T1" fmla="*/ 2147483646 h 5"/>
                <a:gd name="T2" fmla="*/ 2147483646 w 5"/>
                <a:gd name="T3" fmla="*/ 2147483646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0 w 5"/>
                <a:gd name="T11" fmla="*/ 2147483646 h 5"/>
                <a:gd name="T12" fmla="*/ 2147483646 w 5"/>
                <a:gd name="T13" fmla="*/ 0 h 5"/>
                <a:gd name="T14" fmla="*/ 2147483646 w 5"/>
                <a:gd name="T15" fmla="*/ 0 h 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5"/>
                <a:gd name="T25" fmla="*/ 0 h 5"/>
                <a:gd name="T26" fmla="*/ 5 w 5"/>
                <a:gd name="T27" fmla="*/ 5 h 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5" h="5">
                  <a:moveTo>
                    <a:pt x="5" y="5"/>
                  </a:moveTo>
                  <a:lnTo>
                    <a:pt x="4" y="5"/>
                  </a:lnTo>
                  <a:lnTo>
                    <a:pt x="3" y="4"/>
                  </a:lnTo>
                  <a:lnTo>
                    <a:pt x="2" y="3"/>
                  </a:lnTo>
                  <a:lnTo>
                    <a:pt x="1" y="2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07" name="Freeform 171">
              <a:extLst>
                <a:ext uri="{FF2B5EF4-FFF2-40B4-BE49-F238E27FC236}">
                  <a16:creationId xmlns:a16="http://schemas.microsoft.com/office/drawing/2014/main" id="{00000000-0008-0000-0200-000037B43400}"/>
                </a:ext>
              </a:extLst>
            </xdr:cNvPr>
            <xdr:cNvSpPr>
              <a:spLocks/>
            </xdr:cNvSpPr>
          </xdr:nvSpPr>
          <xdr:spPr bwMode="auto">
            <a:xfrm>
              <a:off x="4293" y="2237"/>
              <a:ext cx="31" cy="11"/>
            </a:xfrm>
            <a:custGeom>
              <a:avLst/>
              <a:gdLst>
                <a:gd name="T0" fmla="*/ 2147483646 w 6"/>
                <a:gd name="T1" fmla="*/ 2147483646 h 2"/>
                <a:gd name="T2" fmla="*/ 2147483646 w 6"/>
                <a:gd name="T3" fmla="*/ 2147483646 h 2"/>
                <a:gd name="T4" fmla="*/ 2147483646 w 6"/>
                <a:gd name="T5" fmla="*/ 2147483646 h 2"/>
                <a:gd name="T6" fmla="*/ 2147483646 w 6"/>
                <a:gd name="T7" fmla="*/ 2147483646 h 2"/>
                <a:gd name="T8" fmla="*/ 2147483646 w 6"/>
                <a:gd name="T9" fmla="*/ 0 h 2"/>
                <a:gd name="T10" fmla="*/ 0 w 6"/>
                <a:gd name="T11" fmla="*/ 0 h 2"/>
                <a:gd name="T12" fmla="*/ 0 w 6"/>
                <a:gd name="T13" fmla="*/ 0 h 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2"/>
                <a:gd name="T23" fmla="*/ 6 w 6"/>
                <a:gd name="T24" fmla="*/ 2 h 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2">
                  <a:moveTo>
                    <a:pt x="6" y="2"/>
                  </a:moveTo>
                  <a:lnTo>
                    <a:pt x="6" y="2"/>
                  </a:lnTo>
                  <a:lnTo>
                    <a:pt x="4" y="2"/>
                  </a:lnTo>
                  <a:lnTo>
                    <a:pt x="3" y="1"/>
                  </a:lnTo>
                  <a:lnTo>
                    <a:pt x="2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08" name="Freeform 172">
              <a:extLst>
                <a:ext uri="{FF2B5EF4-FFF2-40B4-BE49-F238E27FC236}">
                  <a16:creationId xmlns:a16="http://schemas.microsoft.com/office/drawing/2014/main" id="{00000000-0008-0000-0200-000038B43400}"/>
                </a:ext>
              </a:extLst>
            </xdr:cNvPr>
            <xdr:cNvSpPr>
              <a:spLocks/>
            </xdr:cNvSpPr>
          </xdr:nvSpPr>
          <xdr:spPr bwMode="auto">
            <a:xfrm>
              <a:off x="4249" y="2248"/>
              <a:ext cx="31" cy="28"/>
            </a:xfrm>
            <a:custGeom>
              <a:avLst/>
              <a:gdLst>
                <a:gd name="T0" fmla="*/ 2147483646 w 6"/>
                <a:gd name="T1" fmla="*/ 0 h 5"/>
                <a:gd name="T2" fmla="*/ 2147483646 w 6"/>
                <a:gd name="T3" fmla="*/ 0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2147483646 h 5"/>
                <a:gd name="T10" fmla="*/ 0 w 6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5"/>
                <a:gd name="T20" fmla="*/ 6 w 6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5">
                  <a:moveTo>
                    <a:pt x="6" y="0"/>
                  </a:moveTo>
                  <a:lnTo>
                    <a:pt x="5" y="0"/>
                  </a:lnTo>
                  <a:lnTo>
                    <a:pt x="3" y="1"/>
                  </a:lnTo>
                  <a:lnTo>
                    <a:pt x="2" y="2"/>
                  </a:lnTo>
                  <a:lnTo>
                    <a:pt x="1" y="3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09" name="Freeform 173">
              <a:extLst>
                <a:ext uri="{FF2B5EF4-FFF2-40B4-BE49-F238E27FC236}">
                  <a16:creationId xmlns:a16="http://schemas.microsoft.com/office/drawing/2014/main" id="{00000000-0008-0000-0200-000039B43400}"/>
                </a:ext>
              </a:extLst>
            </xdr:cNvPr>
            <xdr:cNvSpPr>
              <a:spLocks/>
            </xdr:cNvSpPr>
          </xdr:nvSpPr>
          <xdr:spPr bwMode="auto">
            <a:xfrm>
              <a:off x="4212" y="2282"/>
              <a:ext cx="32" cy="28"/>
            </a:xfrm>
            <a:custGeom>
              <a:avLst/>
              <a:gdLst>
                <a:gd name="T0" fmla="*/ 2147483646 w 6"/>
                <a:gd name="T1" fmla="*/ 0 h 5"/>
                <a:gd name="T2" fmla="*/ 2147483646 w 6"/>
                <a:gd name="T3" fmla="*/ 2147483646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2147483646 h 5"/>
                <a:gd name="T10" fmla="*/ 0 w 6"/>
                <a:gd name="T11" fmla="*/ 2147483646 h 5"/>
                <a:gd name="T12" fmla="*/ 0 w 6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5"/>
                <a:gd name="T23" fmla="*/ 6 w 6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5">
                  <a:moveTo>
                    <a:pt x="6" y="0"/>
                  </a:moveTo>
                  <a:lnTo>
                    <a:pt x="5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10" name="Freeform 174">
              <a:extLst>
                <a:ext uri="{FF2B5EF4-FFF2-40B4-BE49-F238E27FC236}">
                  <a16:creationId xmlns:a16="http://schemas.microsoft.com/office/drawing/2014/main" id="{00000000-0008-0000-0200-00003AB43400}"/>
                </a:ext>
              </a:extLst>
            </xdr:cNvPr>
            <xdr:cNvSpPr>
              <a:spLocks/>
            </xdr:cNvSpPr>
          </xdr:nvSpPr>
          <xdr:spPr bwMode="auto">
            <a:xfrm>
              <a:off x="4164" y="2317"/>
              <a:ext cx="36" cy="18"/>
            </a:xfrm>
            <a:custGeom>
              <a:avLst/>
              <a:gdLst>
                <a:gd name="T0" fmla="*/ 2147483646 w 7"/>
                <a:gd name="T1" fmla="*/ 0 h 3"/>
                <a:gd name="T2" fmla="*/ 2147483646 w 7"/>
                <a:gd name="T3" fmla="*/ 0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0 w 7"/>
                <a:gd name="T9" fmla="*/ 2147483646 h 3"/>
                <a:gd name="T10" fmla="*/ 0 w 7"/>
                <a:gd name="T11" fmla="*/ 2147483646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3"/>
                <a:gd name="T20" fmla="*/ 7 w 7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3">
                  <a:moveTo>
                    <a:pt x="7" y="0"/>
                  </a:moveTo>
                  <a:lnTo>
                    <a:pt x="5" y="0"/>
                  </a:lnTo>
                  <a:lnTo>
                    <a:pt x="4" y="1"/>
                  </a:lnTo>
                  <a:lnTo>
                    <a:pt x="1" y="2"/>
                  </a:lnTo>
                  <a:lnTo>
                    <a:pt x="0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11" name="Freeform 175">
              <a:extLst>
                <a:ext uri="{FF2B5EF4-FFF2-40B4-BE49-F238E27FC236}">
                  <a16:creationId xmlns:a16="http://schemas.microsoft.com/office/drawing/2014/main" id="{00000000-0008-0000-0200-00003BB43400}"/>
                </a:ext>
              </a:extLst>
            </xdr:cNvPr>
            <xdr:cNvSpPr>
              <a:spLocks/>
            </xdr:cNvSpPr>
          </xdr:nvSpPr>
          <xdr:spPr bwMode="auto">
            <a:xfrm>
              <a:off x="4116" y="2322"/>
              <a:ext cx="37" cy="5"/>
            </a:xfrm>
            <a:custGeom>
              <a:avLst/>
              <a:gdLst>
                <a:gd name="T0" fmla="*/ 2147483646 w 7"/>
                <a:gd name="T1" fmla="*/ 2147483646 h 1"/>
                <a:gd name="T2" fmla="*/ 2147483646 w 7"/>
                <a:gd name="T3" fmla="*/ 0 h 1"/>
                <a:gd name="T4" fmla="*/ 2147483646 w 7"/>
                <a:gd name="T5" fmla="*/ 2147483646 h 1"/>
                <a:gd name="T6" fmla="*/ 2147483646 w 7"/>
                <a:gd name="T7" fmla="*/ 2147483646 h 1"/>
                <a:gd name="T8" fmla="*/ 2147483646 w 7"/>
                <a:gd name="T9" fmla="*/ 0 h 1"/>
                <a:gd name="T10" fmla="*/ 0 w 7"/>
                <a:gd name="T11" fmla="*/ 0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1"/>
                <a:gd name="T20" fmla="*/ 7 w 7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1">
                  <a:moveTo>
                    <a:pt x="7" y="1"/>
                  </a:moveTo>
                  <a:lnTo>
                    <a:pt x="6" y="0"/>
                  </a:lnTo>
                  <a:lnTo>
                    <a:pt x="5" y="1"/>
                  </a:lnTo>
                  <a:lnTo>
                    <a:pt x="3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12" name="Freeform 176">
              <a:extLst>
                <a:ext uri="{FF2B5EF4-FFF2-40B4-BE49-F238E27FC236}">
                  <a16:creationId xmlns:a16="http://schemas.microsoft.com/office/drawing/2014/main" id="{00000000-0008-0000-0200-00003CB43400}"/>
                </a:ext>
              </a:extLst>
            </xdr:cNvPr>
            <xdr:cNvSpPr>
              <a:spLocks/>
            </xdr:cNvSpPr>
          </xdr:nvSpPr>
          <xdr:spPr bwMode="auto">
            <a:xfrm>
              <a:off x="4078" y="2322"/>
              <a:ext cx="26" cy="18"/>
            </a:xfrm>
            <a:custGeom>
              <a:avLst/>
              <a:gdLst>
                <a:gd name="T0" fmla="*/ 2147483646 w 5"/>
                <a:gd name="T1" fmla="*/ 0 h 3"/>
                <a:gd name="T2" fmla="*/ 2147483646 w 5"/>
                <a:gd name="T3" fmla="*/ 0 h 3"/>
                <a:gd name="T4" fmla="*/ 2147483646 w 5"/>
                <a:gd name="T5" fmla="*/ 0 h 3"/>
                <a:gd name="T6" fmla="*/ 0 w 5"/>
                <a:gd name="T7" fmla="*/ 2147483646 h 3"/>
                <a:gd name="T8" fmla="*/ 0 w 5"/>
                <a:gd name="T9" fmla="*/ 2147483646 h 3"/>
                <a:gd name="T10" fmla="*/ 0 w 5"/>
                <a:gd name="T11" fmla="*/ 2147483646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3"/>
                <a:gd name="T20" fmla="*/ 5 w 5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3">
                  <a:moveTo>
                    <a:pt x="5" y="0"/>
                  </a:moveTo>
                  <a:lnTo>
                    <a:pt x="3" y="0"/>
                  </a:lnTo>
                  <a:lnTo>
                    <a:pt x="1" y="0"/>
                  </a:lnTo>
                  <a:lnTo>
                    <a:pt x="0" y="1"/>
                  </a:lnTo>
                  <a:lnTo>
                    <a:pt x="0" y="3"/>
                  </a:lnTo>
                </a:path>
              </a:pathLst>
            </a:custGeom>
            <a:solidFill>
              <a:srgbClr val="C5E0B4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54013" name="Freeform 177">
              <a:extLst>
                <a:ext uri="{FF2B5EF4-FFF2-40B4-BE49-F238E27FC236}">
                  <a16:creationId xmlns:a16="http://schemas.microsoft.com/office/drawing/2014/main" id="{00000000-0008-0000-0200-00003DB43400}"/>
                </a:ext>
              </a:extLst>
            </xdr:cNvPr>
            <xdr:cNvSpPr>
              <a:spLocks/>
            </xdr:cNvSpPr>
          </xdr:nvSpPr>
          <xdr:spPr bwMode="auto">
            <a:xfrm>
              <a:off x="4073" y="2350"/>
              <a:ext cx="5" cy="47"/>
            </a:xfrm>
            <a:custGeom>
              <a:avLst/>
              <a:gdLst>
                <a:gd name="T0" fmla="*/ 0 w 1"/>
                <a:gd name="T1" fmla="*/ 0 h 8"/>
                <a:gd name="T2" fmla="*/ 2147483646 w 1"/>
                <a:gd name="T3" fmla="*/ 2147483646 h 8"/>
                <a:gd name="T4" fmla="*/ 2147483646 w 1"/>
                <a:gd name="T5" fmla="*/ 2147483646 h 8"/>
                <a:gd name="T6" fmla="*/ 2147483646 w 1"/>
                <a:gd name="T7" fmla="*/ 2147483646 h 8"/>
                <a:gd name="T8" fmla="*/ 2147483646 w 1"/>
                <a:gd name="T9" fmla="*/ 2147483646 h 8"/>
                <a:gd name="T10" fmla="*/ 2147483646 w 1"/>
                <a:gd name="T11" fmla="*/ 2147483646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8"/>
                <a:gd name="T20" fmla="*/ 1 w 1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8">
                  <a:moveTo>
                    <a:pt x="0" y="0"/>
                  </a:moveTo>
                  <a:lnTo>
                    <a:pt x="1" y="1"/>
                  </a:lnTo>
                  <a:lnTo>
                    <a:pt x="1" y="3"/>
                  </a:lnTo>
                  <a:lnTo>
                    <a:pt x="1" y="5"/>
                  </a:lnTo>
                  <a:lnTo>
                    <a:pt x="1" y="7"/>
                  </a:lnTo>
                  <a:lnTo>
                    <a:pt x="1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14" name="Freeform 178">
              <a:extLst>
                <a:ext uri="{FF2B5EF4-FFF2-40B4-BE49-F238E27FC236}">
                  <a16:creationId xmlns:a16="http://schemas.microsoft.com/office/drawing/2014/main" id="{00000000-0008-0000-0200-00003EB43400}"/>
                </a:ext>
              </a:extLst>
            </xdr:cNvPr>
            <xdr:cNvSpPr>
              <a:spLocks/>
            </xdr:cNvSpPr>
          </xdr:nvSpPr>
          <xdr:spPr bwMode="auto">
            <a:xfrm>
              <a:off x="4073" y="2407"/>
              <a:ext cx="5" cy="39"/>
            </a:xfrm>
            <a:custGeom>
              <a:avLst/>
              <a:gdLst>
                <a:gd name="T0" fmla="*/ 2147483646 w 1"/>
                <a:gd name="T1" fmla="*/ 0 h 7"/>
                <a:gd name="T2" fmla="*/ 2147483646 w 1"/>
                <a:gd name="T3" fmla="*/ 2147483646 h 7"/>
                <a:gd name="T4" fmla="*/ 2147483646 w 1"/>
                <a:gd name="T5" fmla="*/ 2147483646 h 7"/>
                <a:gd name="T6" fmla="*/ 0 w 1"/>
                <a:gd name="T7" fmla="*/ 2147483646 h 7"/>
                <a:gd name="T8" fmla="*/ 0 w 1"/>
                <a:gd name="T9" fmla="*/ 2147483646 h 7"/>
                <a:gd name="T10" fmla="*/ 2147483646 w 1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7"/>
                <a:gd name="T20" fmla="*/ 1 w 1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7">
                  <a:moveTo>
                    <a:pt x="1" y="0"/>
                  </a:moveTo>
                  <a:lnTo>
                    <a:pt x="1" y="1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6"/>
                  </a:lnTo>
                  <a:lnTo>
                    <a:pt x="1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15" name="Freeform 179">
              <a:extLst>
                <a:ext uri="{FF2B5EF4-FFF2-40B4-BE49-F238E27FC236}">
                  <a16:creationId xmlns:a16="http://schemas.microsoft.com/office/drawing/2014/main" id="{00000000-0008-0000-0200-00003FB43400}"/>
                </a:ext>
              </a:extLst>
            </xdr:cNvPr>
            <xdr:cNvSpPr>
              <a:spLocks/>
            </xdr:cNvSpPr>
          </xdr:nvSpPr>
          <xdr:spPr bwMode="auto">
            <a:xfrm>
              <a:off x="4062" y="2452"/>
              <a:ext cx="11" cy="46"/>
            </a:xfrm>
            <a:custGeom>
              <a:avLst/>
              <a:gdLst>
                <a:gd name="T0" fmla="*/ 2147483646 w 2"/>
                <a:gd name="T1" fmla="*/ 0 h 8"/>
                <a:gd name="T2" fmla="*/ 2147483646 w 2"/>
                <a:gd name="T3" fmla="*/ 2147483646 h 8"/>
                <a:gd name="T4" fmla="*/ 2147483646 w 2"/>
                <a:gd name="T5" fmla="*/ 2147483646 h 8"/>
                <a:gd name="T6" fmla="*/ 0 w 2"/>
                <a:gd name="T7" fmla="*/ 2147483646 h 8"/>
                <a:gd name="T8" fmla="*/ 0 w 2"/>
                <a:gd name="T9" fmla="*/ 2147483646 h 8"/>
                <a:gd name="T10" fmla="*/ 0 w 2"/>
                <a:gd name="T11" fmla="*/ 2147483646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8"/>
                <a:gd name="T20" fmla="*/ 2 w 2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8">
                  <a:moveTo>
                    <a:pt x="2" y="0"/>
                  </a:moveTo>
                  <a:lnTo>
                    <a:pt x="1" y="1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6"/>
                  </a:lnTo>
                  <a:lnTo>
                    <a:pt x="0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16" name="Freeform 180">
              <a:extLst>
                <a:ext uri="{FF2B5EF4-FFF2-40B4-BE49-F238E27FC236}">
                  <a16:creationId xmlns:a16="http://schemas.microsoft.com/office/drawing/2014/main" id="{00000000-0008-0000-0200-000040B43400}"/>
                </a:ext>
              </a:extLst>
            </xdr:cNvPr>
            <xdr:cNvSpPr>
              <a:spLocks/>
            </xdr:cNvSpPr>
          </xdr:nvSpPr>
          <xdr:spPr bwMode="auto">
            <a:xfrm>
              <a:off x="4030" y="2509"/>
              <a:ext cx="32" cy="17"/>
            </a:xfrm>
            <a:custGeom>
              <a:avLst/>
              <a:gdLst>
                <a:gd name="T0" fmla="*/ 2147483646 w 6"/>
                <a:gd name="T1" fmla="*/ 0 h 3"/>
                <a:gd name="T2" fmla="*/ 2147483646 w 6"/>
                <a:gd name="T3" fmla="*/ 0 h 3"/>
                <a:gd name="T4" fmla="*/ 2147483646 w 6"/>
                <a:gd name="T5" fmla="*/ 2147483646 h 3"/>
                <a:gd name="T6" fmla="*/ 2147483646 w 6"/>
                <a:gd name="T7" fmla="*/ 0 h 3"/>
                <a:gd name="T8" fmla="*/ 2147483646 w 6"/>
                <a:gd name="T9" fmla="*/ 2147483646 h 3"/>
                <a:gd name="T10" fmla="*/ 2147483646 w 6"/>
                <a:gd name="T11" fmla="*/ 2147483646 h 3"/>
                <a:gd name="T12" fmla="*/ 0 w 6"/>
                <a:gd name="T13" fmla="*/ 2147483646 h 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3"/>
                <a:gd name="T23" fmla="*/ 6 w 6"/>
                <a:gd name="T24" fmla="*/ 3 h 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3">
                  <a:moveTo>
                    <a:pt x="6" y="0"/>
                  </a:moveTo>
                  <a:lnTo>
                    <a:pt x="6" y="0"/>
                  </a:lnTo>
                  <a:lnTo>
                    <a:pt x="5" y="1"/>
                  </a:lnTo>
                  <a:lnTo>
                    <a:pt x="3" y="0"/>
                  </a:lnTo>
                  <a:lnTo>
                    <a:pt x="2" y="1"/>
                  </a:lnTo>
                  <a:lnTo>
                    <a:pt x="1" y="2"/>
                  </a:lnTo>
                  <a:lnTo>
                    <a:pt x="0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17" name="Freeform 181">
              <a:extLst>
                <a:ext uri="{FF2B5EF4-FFF2-40B4-BE49-F238E27FC236}">
                  <a16:creationId xmlns:a16="http://schemas.microsoft.com/office/drawing/2014/main" id="{00000000-0008-0000-0200-000041B43400}"/>
                </a:ext>
              </a:extLst>
            </xdr:cNvPr>
            <xdr:cNvSpPr>
              <a:spLocks/>
            </xdr:cNvSpPr>
          </xdr:nvSpPr>
          <xdr:spPr bwMode="auto">
            <a:xfrm>
              <a:off x="3992" y="2537"/>
              <a:ext cx="32" cy="23"/>
            </a:xfrm>
            <a:custGeom>
              <a:avLst/>
              <a:gdLst>
                <a:gd name="T0" fmla="*/ 2147483646 w 6"/>
                <a:gd name="T1" fmla="*/ 0 h 4"/>
                <a:gd name="T2" fmla="*/ 2147483646 w 6"/>
                <a:gd name="T3" fmla="*/ 0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0 w 6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4"/>
                <a:gd name="T20" fmla="*/ 6 w 6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4">
                  <a:moveTo>
                    <a:pt x="6" y="0"/>
                  </a:moveTo>
                  <a:lnTo>
                    <a:pt x="6" y="0"/>
                  </a:lnTo>
                  <a:lnTo>
                    <a:pt x="5" y="1"/>
                  </a:lnTo>
                  <a:lnTo>
                    <a:pt x="4" y="2"/>
                  </a:lnTo>
                  <a:lnTo>
                    <a:pt x="2" y="3"/>
                  </a:lnTo>
                  <a:lnTo>
                    <a:pt x="0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18" name="Freeform 182">
              <a:extLst>
                <a:ext uri="{FF2B5EF4-FFF2-40B4-BE49-F238E27FC236}">
                  <a16:creationId xmlns:a16="http://schemas.microsoft.com/office/drawing/2014/main" id="{00000000-0008-0000-0200-000042B43400}"/>
                </a:ext>
              </a:extLst>
            </xdr:cNvPr>
            <xdr:cNvSpPr>
              <a:spLocks/>
            </xdr:cNvSpPr>
          </xdr:nvSpPr>
          <xdr:spPr bwMode="auto">
            <a:xfrm>
              <a:off x="3945" y="2567"/>
              <a:ext cx="37" cy="4"/>
            </a:xfrm>
            <a:custGeom>
              <a:avLst/>
              <a:gdLst>
                <a:gd name="T0" fmla="*/ 2147483646 w 7"/>
                <a:gd name="T1" fmla="*/ 0 h 1"/>
                <a:gd name="T2" fmla="*/ 2147483646 w 7"/>
                <a:gd name="T3" fmla="*/ 0 h 1"/>
                <a:gd name="T4" fmla="*/ 2147483646 w 7"/>
                <a:gd name="T5" fmla="*/ 2147483646 h 1"/>
                <a:gd name="T6" fmla="*/ 2147483646 w 7"/>
                <a:gd name="T7" fmla="*/ 2147483646 h 1"/>
                <a:gd name="T8" fmla="*/ 2147483646 w 7"/>
                <a:gd name="T9" fmla="*/ 0 h 1"/>
                <a:gd name="T10" fmla="*/ 0 w 7"/>
                <a:gd name="T11" fmla="*/ 2147483646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1"/>
                <a:gd name="T20" fmla="*/ 7 w 7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1">
                  <a:moveTo>
                    <a:pt x="7" y="0"/>
                  </a:moveTo>
                  <a:lnTo>
                    <a:pt x="7" y="0"/>
                  </a:lnTo>
                  <a:lnTo>
                    <a:pt x="5" y="1"/>
                  </a:lnTo>
                  <a:lnTo>
                    <a:pt x="3" y="1"/>
                  </a:lnTo>
                  <a:lnTo>
                    <a:pt x="1" y="0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19" name="Freeform 183">
              <a:extLst>
                <a:ext uri="{FF2B5EF4-FFF2-40B4-BE49-F238E27FC236}">
                  <a16:creationId xmlns:a16="http://schemas.microsoft.com/office/drawing/2014/main" id="{00000000-0008-0000-0200-000043B43400}"/>
                </a:ext>
              </a:extLst>
            </xdr:cNvPr>
            <xdr:cNvSpPr>
              <a:spLocks/>
            </xdr:cNvSpPr>
          </xdr:nvSpPr>
          <xdr:spPr bwMode="auto">
            <a:xfrm>
              <a:off x="3896" y="2554"/>
              <a:ext cx="37" cy="17"/>
            </a:xfrm>
            <a:custGeom>
              <a:avLst/>
              <a:gdLst>
                <a:gd name="T0" fmla="*/ 2147483646 w 7"/>
                <a:gd name="T1" fmla="*/ 2147483646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2147483646 w 7"/>
                <a:gd name="T9" fmla="*/ 2147483646 h 3"/>
                <a:gd name="T10" fmla="*/ 2147483646 w 7"/>
                <a:gd name="T11" fmla="*/ 2147483646 h 3"/>
                <a:gd name="T12" fmla="*/ 0 w 7"/>
                <a:gd name="T13" fmla="*/ 0 h 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7"/>
                <a:gd name="T22" fmla="*/ 0 h 3"/>
                <a:gd name="T23" fmla="*/ 7 w 7"/>
                <a:gd name="T24" fmla="*/ 3 h 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7" h="3">
                  <a:moveTo>
                    <a:pt x="7" y="2"/>
                  </a:moveTo>
                  <a:lnTo>
                    <a:pt x="7" y="2"/>
                  </a:lnTo>
                  <a:lnTo>
                    <a:pt x="5" y="3"/>
                  </a:lnTo>
                  <a:lnTo>
                    <a:pt x="4" y="2"/>
                  </a:lnTo>
                  <a:lnTo>
                    <a:pt x="3" y="1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20" name="Freeform 184">
              <a:extLst>
                <a:ext uri="{FF2B5EF4-FFF2-40B4-BE49-F238E27FC236}">
                  <a16:creationId xmlns:a16="http://schemas.microsoft.com/office/drawing/2014/main" id="{00000000-0008-0000-0200-000044B43400}"/>
                </a:ext>
              </a:extLst>
            </xdr:cNvPr>
            <xdr:cNvSpPr>
              <a:spLocks/>
            </xdr:cNvSpPr>
          </xdr:nvSpPr>
          <xdr:spPr bwMode="auto">
            <a:xfrm>
              <a:off x="3870" y="2509"/>
              <a:ext cx="21" cy="38"/>
            </a:xfrm>
            <a:custGeom>
              <a:avLst/>
              <a:gdLst>
                <a:gd name="T0" fmla="*/ 2147483646 w 4"/>
                <a:gd name="T1" fmla="*/ 2147483646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2147483646 w 4"/>
                <a:gd name="T9" fmla="*/ 2147483646 h 7"/>
                <a:gd name="T10" fmla="*/ 0 w 4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7"/>
                <a:gd name="T20" fmla="*/ 4 w 4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7">
                  <a:moveTo>
                    <a:pt x="4" y="7"/>
                  </a:moveTo>
                  <a:lnTo>
                    <a:pt x="4" y="7"/>
                  </a:lnTo>
                  <a:lnTo>
                    <a:pt x="3" y="5"/>
                  </a:lnTo>
                  <a:lnTo>
                    <a:pt x="2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21" name="Freeform 185">
              <a:extLst>
                <a:ext uri="{FF2B5EF4-FFF2-40B4-BE49-F238E27FC236}">
                  <a16:creationId xmlns:a16="http://schemas.microsoft.com/office/drawing/2014/main" id="{00000000-0008-0000-0200-000045B43400}"/>
                </a:ext>
              </a:extLst>
            </xdr:cNvPr>
            <xdr:cNvSpPr>
              <a:spLocks/>
            </xdr:cNvSpPr>
          </xdr:nvSpPr>
          <xdr:spPr bwMode="auto">
            <a:xfrm>
              <a:off x="3837" y="2469"/>
              <a:ext cx="27" cy="29"/>
            </a:xfrm>
            <a:custGeom>
              <a:avLst/>
              <a:gdLst>
                <a:gd name="T0" fmla="*/ 2147483646 w 5"/>
                <a:gd name="T1" fmla="*/ 2147483646 h 5"/>
                <a:gd name="T2" fmla="*/ 2147483646 w 5"/>
                <a:gd name="T3" fmla="*/ 2147483646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0 w 5"/>
                <a:gd name="T11" fmla="*/ 0 h 5"/>
                <a:gd name="T12" fmla="*/ 0 w 5"/>
                <a:gd name="T13" fmla="*/ 0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5"/>
                <a:gd name="T23" fmla="*/ 5 w 5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5">
                  <a:moveTo>
                    <a:pt x="5" y="5"/>
                  </a:moveTo>
                  <a:lnTo>
                    <a:pt x="5" y="5"/>
                  </a:lnTo>
                  <a:lnTo>
                    <a:pt x="3" y="4"/>
                  </a:lnTo>
                  <a:lnTo>
                    <a:pt x="2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22" name="Freeform 186">
              <a:extLst>
                <a:ext uri="{FF2B5EF4-FFF2-40B4-BE49-F238E27FC236}">
                  <a16:creationId xmlns:a16="http://schemas.microsoft.com/office/drawing/2014/main" id="{00000000-0008-0000-0200-000046B43400}"/>
                </a:ext>
              </a:extLst>
            </xdr:cNvPr>
            <xdr:cNvSpPr>
              <a:spLocks/>
            </xdr:cNvSpPr>
          </xdr:nvSpPr>
          <xdr:spPr bwMode="auto">
            <a:xfrm>
              <a:off x="3815" y="2418"/>
              <a:ext cx="17" cy="39"/>
            </a:xfrm>
            <a:custGeom>
              <a:avLst/>
              <a:gdLst>
                <a:gd name="T0" fmla="*/ 2147483646 w 3"/>
                <a:gd name="T1" fmla="*/ 2147483646 h 7"/>
                <a:gd name="T2" fmla="*/ 2147483646 w 3"/>
                <a:gd name="T3" fmla="*/ 2147483646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2147483646 w 3"/>
                <a:gd name="T9" fmla="*/ 2147483646 h 7"/>
                <a:gd name="T10" fmla="*/ 0 w 3"/>
                <a:gd name="T11" fmla="*/ 2147483646 h 7"/>
                <a:gd name="T12" fmla="*/ 0 w 3"/>
                <a:gd name="T13" fmla="*/ 0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7"/>
                <a:gd name="T23" fmla="*/ 3 w 3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7">
                  <a:moveTo>
                    <a:pt x="3" y="7"/>
                  </a:moveTo>
                  <a:lnTo>
                    <a:pt x="3" y="7"/>
                  </a:lnTo>
                  <a:lnTo>
                    <a:pt x="2" y="6"/>
                  </a:lnTo>
                  <a:lnTo>
                    <a:pt x="1" y="5"/>
                  </a:lnTo>
                  <a:lnTo>
                    <a:pt x="1" y="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23" name="Freeform 187">
              <a:extLst>
                <a:ext uri="{FF2B5EF4-FFF2-40B4-BE49-F238E27FC236}">
                  <a16:creationId xmlns:a16="http://schemas.microsoft.com/office/drawing/2014/main" id="{00000000-0008-0000-0200-000047B43400}"/>
                </a:ext>
              </a:extLst>
            </xdr:cNvPr>
            <xdr:cNvSpPr>
              <a:spLocks/>
            </xdr:cNvSpPr>
          </xdr:nvSpPr>
          <xdr:spPr bwMode="auto">
            <a:xfrm>
              <a:off x="3783" y="2377"/>
              <a:ext cx="26" cy="33"/>
            </a:xfrm>
            <a:custGeom>
              <a:avLst/>
              <a:gdLst>
                <a:gd name="T0" fmla="*/ 2147483646 w 5"/>
                <a:gd name="T1" fmla="*/ 2147483646 h 6"/>
                <a:gd name="T2" fmla="*/ 2147483646 w 5"/>
                <a:gd name="T3" fmla="*/ 2147483646 h 6"/>
                <a:gd name="T4" fmla="*/ 2147483646 w 5"/>
                <a:gd name="T5" fmla="*/ 2147483646 h 6"/>
                <a:gd name="T6" fmla="*/ 2147483646 w 5"/>
                <a:gd name="T7" fmla="*/ 2147483646 h 6"/>
                <a:gd name="T8" fmla="*/ 0 w 5"/>
                <a:gd name="T9" fmla="*/ 0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5"/>
                <a:gd name="T16" fmla="*/ 0 h 6"/>
                <a:gd name="T17" fmla="*/ 5 w 5"/>
                <a:gd name="T18" fmla="*/ 6 h 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5" h="6">
                  <a:moveTo>
                    <a:pt x="5" y="6"/>
                  </a:moveTo>
                  <a:lnTo>
                    <a:pt x="4" y="5"/>
                  </a:lnTo>
                  <a:lnTo>
                    <a:pt x="3" y="4"/>
                  </a:lnTo>
                  <a:lnTo>
                    <a:pt x="1" y="4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24" name="Freeform 188">
              <a:extLst>
                <a:ext uri="{FF2B5EF4-FFF2-40B4-BE49-F238E27FC236}">
                  <a16:creationId xmlns:a16="http://schemas.microsoft.com/office/drawing/2014/main" id="{00000000-0008-0000-0200-000048B43400}"/>
                </a:ext>
              </a:extLst>
            </xdr:cNvPr>
            <xdr:cNvSpPr>
              <a:spLocks/>
            </xdr:cNvSpPr>
          </xdr:nvSpPr>
          <xdr:spPr bwMode="auto">
            <a:xfrm>
              <a:off x="3751" y="2338"/>
              <a:ext cx="27" cy="29"/>
            </a:xfrm>
            <a:custGeom>
              <a:avLst/>
              <a:gdLst>
                <a:gd name="T0" fmla="*/ 2147483646 w 5"/>
                <a:gd name="T1" fmla="*/ 2147483646 h 5"/>
                <a:gd name="T2" fmla="*/ 2147483646 w 5"/>
                <a:gd name="T3" fmla="*/ 2147483646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0 w 5"/>
                <a:gd name="T11" fmla="*/ 0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5"/>
                <a:gd name="T20" fmla="*/ 5 w 5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5">
                  <a:moveTo>
                    <a:pt x="5" y="5"/>
                  </a:moveTo>
                  <a:lnTo>
                    <a:pt x="5" y="4"/>
                  </a:lnTo>
                  <a:lnTo>
                    <a:pt x="3" y="3"/>
                  </a:lnTo>
                  <a:lnTo>
                    <a:pt x="2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25" name="Freeform 189">
              <a:extLst>
                <a:ext uri="{FF2B5EF4-FFF2-40B4-BE49-F238E27FC236}">
                  <a16:creationId xmlns:a16="http://schemas.microsoft.com/office/drawing/2014/main" id="{00000000-0008-0000-0200-000049B43400}"/>
                </a:ext>
              </a:extLst>
            </xdr:cNvPr>
            <xdr:cNvSpPr>
              <a:spLocks/>
            </xdr:cNvSpPr>
          </xdr:nvSpPr>
          <xdr:spPr bwMode="auto">
            <a:xfrm>
              <a:off x="3697" y="2344"/>
              <a:ext cx="42" cy="0"/>
            </a:xfrm>
            <a:custGeom>
              <a:avLst/>
              <a:gdLst>
                <a:gd name="T0" fmla="*/ 2147483646 w 8"/>
                <a:gd name="T1" fmla="*/ 2147483646 w 8"/>
                <a:gd name="T2" fmla="*/ 2147483646 w 8"/>
                <a:gd name="T3" fmla="*/ 2147483646 w 8"/>
                <a:gd name="T4" fmla="*/ 2147483646 w 8"/>
                <a:gd name="T5" fmla="*/ 0 w 8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8"/>
                <a:gd name="T13" fmla="*/ 8 w 8"/>
              </a:gdLst>
              <a:ahLst/>
              <a:cxnLst>
                <a:cxn ang="T6">
                  <a:pos x="T0" y="0"/>
                </a:cxn>
                <a:cxn ang="T7">
                  <a:pos x="T1" y="0"/>
                </a:cxn>
                <a:cxn ang="T8">
                  <a:pos x="T2" y="0"/>
                </a:cxn>
                <a:cxn ang="T9">
                  <a:pos x="T3" y="0"/>
                </a:cxn>
                <a:cxn ang="T10">
                  <a:pos x="T4" y="0"/>
                </a:cxn>
                <a:cxn ang="T11">
                  <a:pos x="T5" y="0"/>
                </a:cxn>
              </a:cxnLst>
              <a:rect l="T12" t="0" r="T13" b="0"/>
              <a:pathLst>
                <a:path w="8">
                  <a:moveTo>
                    <a:pt x="8" y="0"/>
                  </a:moveTo>
                  <a:lnTo>
                    <a:pt x="8" y="0"/>
                  </a:lnTo>
                  <a:lnTo>
                    <a:pt x="6" y="0"/>
                  </a:lnTo>
                  <a:lnTo>
                    <a:pt x="4" y="0"/>
                  </a:lnTo>
                  <a:lnTo>
                    <a:pt x="2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26" name="Freeform 190">
              <a:extLst>
                <a:ext uri="{FF2B5EF4-FFF2-40B4-BE49-F238E27FC236}">
                  <a16:creationId xmlns:a16="http://schemas.microsoft.com/office/drawing/2014/main" id="{00000000-0008-0000-0200-00004AB43400}"/>
                </a:ext>
              </a:extLst>
            </xdr:cNvPr>
            <xdr:cNvSpPr>
              <a:spLocks/>
            </xdr:cNvSpPr>
          </xdr:nvSpPr>
          <xdr:spPr bwMode="auto">
            <a:xfrm>
              <a:off x="3660" y="2310"/>
              <a:ext cx="27" cy="34"/>
            </a:xfrm>
            <a:custGeom>
              <a:avLst/>
              <a:gdLst>
                <a:gd name="T0" fmla="*/ 2147483646 w 5"/>
                <a:gd name="T1" fmla="*/ 2147483646 h 6"/>
                <a:gd name="T2" fmla="*/ 2147483646 w 5"/>
                <a:gd name="T3" fmla="*/ 2147483646 h 6"/>
                <a:gd name="T4" fmla="*/ 2147483646 w 5"/>
                <a:gd name="T5" fmla="*/ 2147483646 h 6"/>
                <a:gd name="T6" fmla="*/ 2147483646 w 5"/>
                <a:gd name="T7" fmla="*/ 2147483646 h 6"/>
                <a:gd name="T8" fmla="*/ 0 w 5"/>
                <a:gd name="T9" fmla="*/ 0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5"/>
                <a:gd name="T16" fmla="*/ 0 h 6"/>
                <a:gd name="T17" fmla="*/ 5 w 5"/>
                <a:gd name="T18" fmla="*/ 6 h 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5" h="6">
                  <a:moveTo>
                    <a:pt x="5" y="6"/>
                  </a:moveTo>
                  <a:lnTo>
                    <a:pt x="4" y="5"/>
                  </a:lnTo>
                  <a:lnTo>
                    <a:pt x="2" y="4"/>
                  </a:lnTo>
                  <a:lnTo>
                    <a:pt x="1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27" name="Freeform 191">
              <a:extLst>
                <a:ext uri="{FF2B5EF4-FFF2-40B4-BE49-F238E27FC236}">
                  <a16:creationId xmlns:a16="http://schemas.microsoft.com/office/drawing/2014/main" id="{00000000-0008-0000-0200-00004BB43400}"/>
                </a:ext>
              </a:extLst>
            </xdr:cNvPr>
            <xdr:cNvSpPr>
              <a:spLocks/>
            </xdr:cNvSpPr>
          </xdr:nvSpPr>
          <xdr:spPr bwMode="auto">
            <a:xfrm>
              <a:off x="3617" y="2282"/>
              <a:ext cx="37" cy="22"/>
            </a:xfrm>
            <a:custGeom>
              <a:avLst/>
              <a:gdLst>
                <a:gd name="T0" fmla="*/ 2147483646 w 7"/>
                <a:gd name="T1" fmla="*/ 2147483646 h 4"/>
                <a:gd name="T2" fmla="*/ 2147483646 w 7"/>
                <a:gd name="T3" fmla="*/ 2147483646 h 4"/>
                <a:gd name="T4" fmla="*/ 2147483646 w 7"/>
                <a:gd name="T5" fmla="*/ 2147483646 h 4"/>
                <a:gd name="T6" fmla="*/ 2147483646 w 7"/>
                <a:gd name="T7" fmla="*/ 2147483646 h 4"/>
                <a:gd name="T8" fmla="*/ 0 w 7"/>
                <a:gd name="T9" fmla="*/ 0 h 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7"/>
                <a:gd name="T16" fmla="*/ 0 h 4"/>
                <a:gd name="T17" fmla="*/ 7 w 7"/>
                <a:gd name="T18" fmla="*/ 4 h 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7" h="4">
                  <a:moveTo>
                    <a:pt x="7" y="4"/>
                  </a:moveTo>
                  <a:lnTo>
                    <a:pt x="6" y="4"/>
                  </a:lnTo>
                  <a:lnTo>
                    <a:pt x="4" y="3"/>
                  </a:lnTo>
                  <a:lnTo>
                    <a:pt x="2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28" name="Freeform 192">
              <a:extLst>
                <a:ext uri="{FF2B5EF4-FFF2-40B4-BE49-F238E27FC236}">
                  <a16:creationId xmlns:a16="http://schemas.microsoft.com/office/drawing/2014/main" id="{00000000-0008-0000-0200-00004CB43400}"/>
                </a:ext>
              </a:extLst>
            </xdr:cNvPr>
            <xdr:cNvSpPr>
              <a:spLocks/>
            </xdr:cNvSpPr>
          </xdr:nvSpPr>
          <xdr:spPr bwMode="auto">
            <a:xfrm>
              <a:off x="3606" y="2264"/>
              <a:ext cx="6" cy="33"/>
            </a:xfrm>
            <a:custGeom>
              <a:avLst/>
              <a:gdLst>
                <a:gd name="T0" fmla="*/ 2147483646 w 1"/>
                <a:gd name="T1" fmla="*/ 2147483646 h 6"/>
                <a:gd name="T2" fmla="*/ 2147483646 w 1"/>
                <a:gd name="T3" fmla="*/ 2147483646 h 6"/>
                <a:gd name="T4" fmla="*/ 0 w 1"/>
                <a:gd name="T5" fmla="*/ 0 h 6"/>
                <a:gd name="T6" fmla="*/ 0 w 1"/>
                <a:gd name="T7" fmla="*/ 2147483646 h 6"/>
                <a:gd name="T8" fmla="*/ 0 w 1"/>
                <a:gd name="T9" fmla="*/ 2147483646 h 6"/>
                <a:gd name="T10" fmla="*/ 0 w 1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6"/>
                <a:gd name="T20" fmla="*/ 1 w 1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6">
                  <a:moveTo>
                    <a:pt x="1" y="2"/>
                  </a:moveTo>
                  <a:lnTo>
                    <a:pt x="1" y="1"/>
                  </a:lnTo>
                  <a:lnTo>
                    <a:pt x="0" y="0"/>
                  </a:lnTo>
                  <a:lnTo>
                    <a:pt x="0" y="2"/>
                  </a:lnTo>
                  <a:lnTo>
                    <a:pt x="0" y="4"/>
                  </a:lnTo>
                  <a:lnTo>
                    <a:pt x="0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29" name="Freeform 193">
              <a:extLst>
                <a:ext uri="{FF2B5EF4-FFF2-40B4-BE49-F238E27FC236}">
                  <a16:creationId xmlns:a16="http://schemas.microsoft.com/office/drawing/2014/main" id="{00000000-0008-0000-0200-00004DB43400}"/>
                </a:ext>
              </a:extLst>
            </xdr:cNvPr>
            <xdr:cNvSpPr>
              <a:spLocks/>
            </xdr:cNvSpPr>
          </xdr:nvSpPr>
          <xdr:spPr bwMode="auto">
            <a:xfrm>
              <a:off x="3568" y="2264"/>
              <a:ext cx="26" cy="28"/>
            </a:xfrm>
            <a:custGeom>
              <a:avLst/>
              <a:gdLst>
                <a:gd name="T0" fmla="*/ 2147483646 w 5"/>
                <a:gd name="T1" fmla="*/ 2147483646 h 5"/>
                <a:gd name="T2" fmla="*/ 2147483646 w 5"/>
                <a:gd name="T3" fmla="*/ 2147483646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0 w 5"/>
                <a:gd name="T9" fmla="*/ 0 h 5"/>
                <a:gd name="T10" fmla="*/ 0 w 5"/>
                <a:gd name="T11" fmla="*/ 0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5"/>
                <a:gd name="T20" fmla="*/ 5 w 5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5">
                  <a:moveTo>
                    <a:pt x="5" y="5"/>
                  </a:moveTo>
                  <a:lnTo>
                    <a:pt x="4" y="4"/>
                  </a:lnTo>
                  <a:lnTo>
                    <a:pt x="3" y="3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30" name="Freeform 194">
              <a:extLst>
                <a:ext uri="{FF2B5EF4-FFF2-40B4-BE49-F238E27FC236}">
                  <a16:creationId xmlns:a16="http://schemas.microsoft.com/office/drawing/2014/main" id="{00000000-0008-0000-0200-00004EB43400}"/>
                </a:ext>
              </a:extLst>
            </xdr:cNvPr>
            <xdr:cNvSpPr>
              <a:spLocks/>
            </xdr:cNvSpPr>
          </xdr:nvSpPr>
          <xdr:spPr bwMode="auto">
            <a:xfrm>
              <a:off x="3531" y="2231"/>
              <a:ext cx="27" cy="22"/>
            </a:xfrm>
            <a:custGeom>
              <a:avLst/>
              <a:gdLst>
                <a:gd name="T0" fmla="*/ 2147483646 w 5"/>
                <a:gd name="T1" fmla="*/ 2147483646 h 4"/>
                <a:gd name="T2" fmla="*/ 2147483646 w 5"/>
                <a:gd name="T3" fmla="*/ 2147483646 h 4"/>
                <a:gd name="T4" fmla="*/ 2147483646 w 5"/>
                <a:gd name="T5" fmla="*/ 2147483646 h 4"/>
                <a:gd name="T6" fmla="*/ 2147483646 w 5"/>
                <a:gd name="T7" fmla="*/ 2147483646 h 4"/>
                <a:gd name="T8" fmla="*/ 2147483646 w 5"/>
                <a:gd name="T9" fmla="*/ 2147483646 h 4"/>
                <a:gd name="T10" fmla="*/ 0 w 5"/>
                <a:gd name="T11" fmla="*/ 2147483646 h 4"/>
                <a:gd name="T12" fmla="*/ 2147483646 w 5"/>
                <a:gd name="T13" fmla="*/ 0 h 4"/>
                <a:gd name="T14" fmla="*/ 2147483646 w 5"/>
                <a:gd name="T15" fmla="*/ 0 h 4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5"/>
                <a:gd name="T25" fmla="*/ 0 h 4"/>
                <a:gd name="T26" fmla="*/ 5 w 5"/>
                <a:gd name="T27" fmla="*/ 4 h 4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5" h="4">
                  <a:moveTo>
                    <a:pt x="5" y="4"/>
                  </a:moveTo>
                  <a:lnTo>
                    <a:pt x="5" y="4"/>
                  </a:lnTo>
                  <a:lnTo>
                    <a:pt x="3" y="4"/>
                  </a:lnTo>
                  <a:lnTo>
                    <a:pt x="2" y="3"/>
                  </a:lnTo>
                  <a:lnTo>
                    <a:pt x="1" y="2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31" name="Freeform 195">
              <a:extLst>
                <a:ext uri="{FF2B5EF4-FFF2-40B4-BE49-F238E27FC236}">
                  <a16:creationId xmlns:a16="http://schemas.microsoft.com/office/drawing/2014/main" id="{00000000-0008-0000-0200-00004FB43400}"/>
                </a:ext>
              </a:extLst>
            </xdr:cNvPr>
            <xdr:cNvSpPr>
              <a:spLocks/>
            </xdr:cNvSpPr>
          </xdr:nvSpPr>
          <xdr:spPr bwMode="auto">
            <a:xfrm>
              <a:off x="3510" y="2179"/>
              <a:ext cx="21" cy="38"/>
            </a:xfrm>
            <a:custGeom>
              <a:avLst/>
              <a:gdLst>
                <a:gd name="T0" fmla="*/ 2147483646 w 4"/>
                <a:gd name="T1" fmla="*/ 2147483646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0 w 4"/>
                <a:gd name="T7" fmla="*/ 2147483646 h 7"/>
                <a:gd name="T8" fmla="*/ 0 w 4"/>
                <a:gd name="T9" fmla="*/ 0 h 7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4"/>
                <a:gd name="T16" fmla="*/ 0 h 7"/>
                <a:gd name="T17" fmla="*/ 4 w 4"/>
                <a:gd name="T18" fmla="*/ 7 h 7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4" h="7">
                  <a:moveTo>
                    <a:pt x="4" y="7"/>
                  </a:moveTo>
                  <a:lnTo>
                    <a:pt x="3" y="4"/>
                  </a:lnTo>
                  <a:lnTo>
                    <a:pt x="1" y="2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32" name="Freeform 196">
              <a:extLst>
                <a:ext uri="{FF2B5EF4-FFF2-40B4-BE49-F238E27FC236}">
                  <a16:creationId xmlns:a16="http://schemas.microsoft.com/office/drawing/2014/main" id="{00000000-0008-0000-0200-000050B43400}"/>
                </a:ext>
              </a:extLst>
            </xdr:cNvPr>
            <xdr:cNvSpPr>
              <a:spLocks/>
            </xdr:cNvSpPr>
          </xdr:nvSpPr>
          <xdr:spPr bwMode="auto">
            <a:xfrm>
              <a:off x="3472" y="2140"/>
              <a:ext cx="31" cy="34"/>
            </a:xfrm>
            <a:custGeom>
              <a:avLst/>
              <a:gdLst>
                <a:gd name="T0" fmla="*/ 2147483646 w 6"/>
                <a:gd name="T1" fmla="*/ 2147483646 h 6"/>
                <a:gd name="T2" fmla="*/ 2147483646 w 6"/>
                <a:gd name="T3" fmla="*/ 2147483646 h 6"/>
                <a:gd name="T4" fmla="*/ 2147483646 w 6"/>
                <a:gd name="T5" fmla="*/ 2147483646 h 6"/>
                <a:gd name="T6" fmla="*/ 2147483646 w 6"/>
                <a:gd name="T7" fmla="*/ 2147483646 h 6"/>
                <a:gd name="T8" fmla="*/ 2147483646 w 6"/>
                <a:gd name="T9" fmla="*/ 2147483646 h 6"/>
                <a:gd name="T10" fmla="*/ 0 w 6"/>
                <a:gd name="T11" fmla="*/ 0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6"/>
                <a:gd name="T20" fmla="*/ 6 w 6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6">
                  <a:moveTo>
                    <a:pt x="6" y="6"/>
                  </a:moveTo>
                  <a:lnTo>
                    <a:pt x="5" y="4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33" name="Freeform 197">
              <a:extLst>
                <a:ext uri="{FF2B5EF4-FFF2-40B4-BE49-F238E27FC236}">
                  <a16:creationId xmlns:a16="http://schemas.microsoft.com/office/drawing/2014/main" id="{00000000-0008-0000-0200-000051B43400}"/>
                </a:ext>
              </a:extLst>
            </xdr:cNvPr>
            <xdr:cNvSpPr>
              <a:spLocks/>
            </xdr:cNvSpPr>
          </xdr:nvSpPr>
          <xdr:spPr bwMode="auto">
            <a:xfrm>
              <a:off x="3440" y="2099"/>
              <a:ext cx="27" cy="29"/>
            </a:xfrm>
            <a:custGeom>
              <a:avLst/>
              <a:gdLst>
                <a:gd name="T0" fmla="*/ 2147483646 w 5"/>
                <a:gd name="T1" fmla="*/ 2147483646 h 5"/>
                <a:gd name="T2" fmla="*/ 2147483646 w 5"/>
                <a:gd name="T3" fmla="*/ 2147483646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0 w 5"/>
                <a:gd name="T9" fmla="*/ 0 h 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5"/>
                <a:gd name="T16" fmla="*/ 0 h 5"/>
                <a:gd name="T17" fmla="*/ 5 w 5"/>
                <a:gd name="T18" fmla="*/ 5 h 5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5" h="5">
                  <a:moveTo>
                    <a:pt x="5" y="5"/>
                  </a:moveTo>
                  <a:lnTo>
                    <a:pt x="5" y="4"/>
                  </a:lnTo>
                  <a:lnTo>
                    <a:pt x="4" y="3"/>
                  </a:lnTo>
                  <a:lnTo>
                    <a:pt x="2" y="3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34" name="Freeform 198">
              <a:extLst>
                <a:ext uri="{FF2B5EF4-FFF2-40B4-BE49-F238E27FC236}">
                  <a16:creationId xmlns:a16="http://schemas.microsoft.com/office/drawing/2014/main" id="{00000000-0008-0000-0200-000052B43400}"/>
                </a:ext>
              </a:extLst>
            </xdr:cNvPr>
            <xdr:cNvSpPr>
              <a:spLocks/>
            </xdr:cNvSpPr>
          </xdr:nvSpPr>
          <xdr:spPr bwMode="auto">
            <a:xfrm>
              <a:off x="3413" y="2054"/>
              <a:ext cx="20" cy="42"/>
            </a:xfrm>
            <a:custGeom>
              <a:avLst/>
              <a:gdLst>
                <a:gd name="T0" fmla="*/ 2147483646 w 4"/>
                <a:gd name="T1" fmla="*/ 2147483646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0 w 4"/>
                <a:gd name="T9" fmla="*/ 2147483646 h 7"/>
                <a:gd name="T10" fmla="*/ 0 w 4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7"/>
                <a:gd name="T20" fmla="*/ 4 w 4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7">
                  <a:moveTo>
                    <a:pt x="4" y="7"/>
                  </a:moveTo>
                  <a:lnTo>
                    <a:pt x="4" y="6"/>
                  </a:lnTo>
                  <a:lnTo>
                    <a:pt x="3" y="4"/>
                  </a:lnTo>
                  <a:lnTo>
                    <a:pt x="1" y="2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35" name="Freeform 199">
              <a:extLst>
                <a:ext uri="{FF2B5EF4-FFF2-40B4-BE49-F238E27FC236}">
                  <a16:creationId xmlns:a16="http://schemas.microsoft.com/office/drawing/2014/main" id="{00000000-0008-0000-0200-000053B43400}"/>
                </a:ext>
              </a:extLst>
            </xdr:cNvPr>
            <xdr:cNvSpPr>
              <a:spLocks/>
            </xdr:cNvSpPr>
          </xdr:nvSpPr>
          <xdr:spPr bwMode="auto">
            <a:xfrm>
              <a:off x="3386" y="2009"/>
              <a:ext cx="22" cy="39"/>
            </a:xfrm>
            <a:custGeom>
              <a:avLst/>
              <a:gdLst>
                <a:gd name="T0" fmla="*/ 2147483646 w 4"/>
                <a:gd name="T1" fmla="*/ 2147483646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0 w 4"/>
                <a:gd name="T7" fmla="*/ 0 h 7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4"/>
                <a:gd name="T13" fmla="*/ 0 h 7"/>
                <a:gd name="T14" fmla="*/ 4 w 4"/>
                <a:gd name="T15" fmla="*/ 7 h 7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4" h="7">
                  <a:moveTo>
                    <a:pt x="4" y="7"/>
                  </a:moveTo>
                  <a:lnTo>
                    <a:pt x="2" y="4"/>
                  </a:lnTo>
                  <a:lnTo>
                    <a:pt x="1" y="3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36" name="Freeform 200">
              <a:extLst>
                <a:ext uri="{FF2B5EF4-FFF2-40B4-BE49-F238E27FC236}">
                  <a16:creationId xmlns:a16="http://schemas.microsoft.com/office/drawing/2014/main" id="{00000000-0008-0000-0200-000054B43400}"/>
                </a:ext>
              </a:extLst>
            </xdr:cNvPr>
            <xdr:cNvSpPr>
              <a:spLocks/>
            </xdr:cNvSpPr>
          </xdr:nvSpPr>
          <xdr:spPr bwMode="auto">
            <a:xfrm>
              <a:off x="3353" y="1964"/>
              <a:ext cx="26" cy="34"/>
            </a:xfrm>
            <a:custGeom>
              <a:avLst/>
              <a:gdLst>
                <a:gd name="T0" fmla="*/ 2147483646 w 5"/>
                <a:gd name="T1" fmla="*/ 2147483646 h 6"/>
                <a:gd name="T2" fmla="*/ 2147483646 w 5"/>
                <a:gd name="T3" fmla="*/ 2147483646 h 6"/>
                <a:gd name="T4" fmla="*/ 2147483646 w 5"/>
                <a:gd name="T5" fmla="*/ 2147483646 h 6"/>
                <a:gd name="T6" fmla="*/ 2147483646 w 5"/>
                <a:gd name="T7" fmla="*/ 2147483646 h 6"/>
                <a:gd name="T8" fmla="*/ 0 w 5"/>
                <a:gd name="T9" fmla="*/ 2147483646 h 6"/>
                <a:gd name="T10" fmla="*/ 0 w 5"/>
                <a:gd name="T11" fmla="*/ 0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6"/>
                <a:gd name="T20" fmla="*/ 5 w 5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6">
                  <a:moveTo>
                    <a:pt x="5" y="6"/>
                  </a:moveTo>
                  <a:lnTo>
                    <a:pt x="4" y="5"/>
                  </a:lnTo>
                  <a:lnTo>
                    <a:pt x="2" y="4"/>
                  </a:lnTo>
                  <a:lnTo>
                    <a:pt x="1" y="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37" name="Freeform 201">
              <a:extLst>
                <a:ext uri="{FF2B5EF4-FFF2-40B4-BE49-F238E27FC236}">
                  <a16:creationId xmlns:a16="http://schemas.microsoft.com/office/drawing/2014/main" id="{00000000-0008-0000-0200-000055B43400}"/>
                </a:ext>
              </a:extLst>
            </xdr:cNvPr>
            <xdr:cNvSpPr>
              <a:spLocks/>
            </xdr:cNvSpPr>
          </xdr:nvSpPr>
          <xdr:spPr bwMode="auto">
            <a:xfrm>
              <a:off x="3322" y="1918"/>
              <a:ext cx="21" cy="41"/>
            </a:xfrm>
            <a:custGeom>
              <a:avLst/>
              <a:gdLst>
                <a:gd name="T0" fmla="*/ 2147483646 w 4"/>
                <a:gd name="T1" fmla="*/ 2147483646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0 w 4"/>
                <a:gd name="T7" fmla="*/ 0 h 7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4"/>
                <a:gd name="T13" fmla="*/ 0 h 7"/>
                <a:gd name="T14" fmla="*/ 4 w 4"/>
                <a:gd name="T15" fmla="*/ 7 h 7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4" h="7">
                  <a:moveTo>
                    <a:pt x="4" y="7"/>
                  </a:moveTo>
                  <a:lnTo>
                    <a:pt x="4" y="6"/>
                  </a:lnTo>
                  <a:lnTo>
                    <a:pt x="1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38" name="Freeform 202">
              <a:extLst>
                <a:ext uri="{FF2B5EF4-FFF2-40B4-BE49-F238E27FC236}">
                  <a16:creationId xmlns:a16="http://schemas.microsoft.com/office/drawing/2014/main" id="{00000000-0008-0000-0200-000056B43400}"/>
                </a:ext>
              </a:extLst>
            </xdr:cNvPr>
            <xdr:cNvSpPr>
              <a:spLocks/>
            </xdr:cNvSpPr>
          </xdr:nvSpPr>
          <xdr:spPr bwMode="auto">
            <a:xfrm>
              <a:off x="3283" y="1890"/>
              <a:ext cx="34" cy="17"/>
            </a:xfrm>
            <a:custGeom>
              <a:avLst/>
              <a:gdLst>
                <a:gd name="T0" fmla="*/ 2147483646 w 6"/>
                <a:gd name="T1" fmla="*/ 2147483646 h 3"/>
                <a:gd name="T2" fmla="*/ 2147483646 w 6"/>
                <a:gd name="T3" fmla="*/ 2147483646 h 3"/>
                <a:gd name="T4" fmla="*/ 2147483646 w 6"/>
                <a:gd name="T5" fmla="*/ 2147483646 h 3"/>
                <a:gd name="T6" fmla="*/ 2147483646 w 6"/>
                <a:gd name="T7" fmla="*/ 2147483646 h 3"/>
                <a:gd name="T8" fmla="*/ 2147483646 w 6"/>
                <a:gd name="T9" fmla="*/ 2147483646 h 3"/>
                <a:gd name="T10" fmla="*/ 0 w 6"/>
                <a:gd name="T11" fmla="*/ 0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3"/>
                <a:gd name="T20" fmla="*/ 6 w 6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3">
                  <a:moveTo>
                    <a:pt x="6" y="3"/>
                  </a:moveTo>
                  <a:lnTo>
                    <a:pt x="6" y="2"/>
                  </a:lnTo>
                  <a:lnTo>
                    <a:pt x="5" y="1"/>
                  </a:lnTo>
                  <a:lnTo>
                    <a:pt x="3" y="1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39" name="Freeform 203">
              <a:extLst>
                <a:ext uri="{FF2B5EF4-FFF2-40B4-BE49-F238E27FC236}">
                  <a16:creationId xmlns:a16="http://schemas.microsoft.com/office/drawing/2014/main" id="{00000000-0008-0000-0200-000057B43400}"/>
                </a:ext>
              </a:extLst>
            </xdr:cNvPr>
            <xdr:cNvSpPr>
              <a:spLocks/>
            </xdr:cNvSpPr>
          </xdr:nvSpPr>
          <xdr:spPr bwMode="auto">
            <a:xfrm>
              <a:off x="3241" y="1867"/>
              <a:ext cx="37" cy="17"/>
            </a:xfrm>
            <a:custGeom>
              <a:avLst/>
              <a:gdLst>
                <a:gd name="T0" fmla="*/ 2147483646 w 7"/>
                <a:gd name="T1" fmla="*/ 2147483646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2147483646 w 7"/>
                <a:gd name="T9" fmla="*/ 2147483646 h 3"/>
                <a:gd name="T10" fmla="*/ 0 w 7"/>
                <a:gd name="T11" fmla="*/ 0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3"/>
                <a:gd name="T20" fmla="*/ 7 w 7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3">
                  <a:moveTo>
                    <a:pt x="7" y="3"/>
                  </a:moveTo>
                  <a:lnTo>
                    <a:pt x="6" y="2"/>
                  </a:lnTo>
                  <a:lnTo>
                    <a:pt x="5" y="3"/>
                  </a:lnTo>
                  <a:lnTo>
                    <a:pt x="3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40" name="Freeform 204">
              <a:extLst>
                <a:ext uri="{FF2B5EF4-FFF2-40B4-BE49-F238E27FC236}">
                  <a16:creationId xmlns:a16="http://schemas.microsoft.com/office/drawing/2014/main" id="{00000000-0008-0000-0200-000058B43400}"/>
                </a:ext>
              </a:extLst>
            </xdr:cNvPr>
            <xdr:cNvSpPr>
              <a:spLocks/>
            </xdr:cNvSpPr>
          </xdr:nvSpPr>
          <xdr:spPr bwMode="auto">
            <a:xfrm>
              <a:off x="3208" y="1821"/>
              <a:ext cx="26" cy="38"/>
            </a:xfrm>
            <a:custGeom>
              <a:avLst/>
              <a:gdLst>
                <a:gd name="T0" fmla="*/ 2147483646 w 5"/>
                <a:gd name="T1" fmla="*/ 2147483646 h 7"/>
                <a:gd name="T2" fmla="*/ 2147483646 w 5"/>
                <a:gd name="T3" fmla="*/ 2147483646 h 7"/>
                <a:gd name="T4" fmla="*/ 2147483646 w 5"/>
                <a:gd name="T5" fmla="*/ 2147483646 h 7"/>
                <a:gd name="T6" fmla="*/ 2147483646 w 5"/>
                <a:gd name="T7" fmla="*/ 2147483646 h 7"/>
                <a:gd name="T8" fmla="*/ 2147483646 w 5"/>
                <a:gd name="T9" fmla="*/ 2147483646 h 7"/>
                <a:gd name="T10" fmla="*/ 2147483646 w 5"/>
                <a:gd name="T11" fmla="*/ 2147483646 h 7"/>
                <a:gd name="T12" fmla="*/ 0 w 5"/>
                <a:gd name="T13" fmla="*/ 0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7"/>
                <a:gd name="T23" fmla="*/ 5 w 5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7">
                  <a:moveTo>
                    <a:pt x="5" y="7"/>
                  </a:moveTo>
                  <a:lnTo>
                    <a:pt x="5" y="6"/>
                  </a:lnTo>
                  <a:lnTo>
                    <a:pt x="4" y="5"/>
                  </a:lnTo>
                  <a:lnTo>
                    <a:pt x="3" y="4"/>
                  </a:lnTo>
                  <a:lnTo>
                    <a:pt x="2" y="3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41" name="Freeform 205">
              <a:extLst>
                <a:ext uri="{FF2B5EF4-FFF2-40B4-BE49-F238E27FC236}">
                  <a16:creationId xmlns:a16="http://schemas.microsoft.com/office/drawing/2014/main" id="{00000000-0008-0000-0200-000059B43400}"/>
                </a:ext>
              </a:extLst>
            </xdr:cNvPr>
            <xdr:cNvSpPr>
              <a:spLocks/>
            </xdr:cNvSpPr>
          </xdr:nvSpPr>
          <xdr:spPr bwMode="auto">
            <a:xfrm>
              <a:off x="3177" y="1793"/>
              <a:ext cx="26" cy="23"/>
            </a:xfrm>
            <a:custGeom>
              <a:avLst/>
              <a:gdLst>
                <a:gd name="T0" fmla="*/ 2147483646 w 5"/>
                <a:gd name="T1" fmla="*/ 2147483646 h 4"/>
                <a:gd name="T2" fmla="*/ 2147483646 w 5"/>
                <a:gd name="T3" fmla="*/ 2147483646 h 4"/>
                <a:gd name="T4" fmla="*/ 2147483646 w 5"/>
                <a:gd name="T5" fmla="*/ 2147483646 h 4"/>
                <a:gd name="T6" fmla="*/ 2147483646 w 5"/>
                <a:gd name="T7" fmla="*/ 0 h 4"/>
                <a:gd name="T8" fmla="*/ 0 w 5"/>
                <a:gd name="T9" fmla="*/ 0 h 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5"/>
                <a:gd name="T16" fmla="*/ 0 h 4"/>
                <a:gd name="T17" fmla="*/ 5 w 5"/>
                <a:gd name="T18" fmla="*/ 4 h 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5" h="4">
                  <a:moveTo>
                    <a:pt x="5" y="4"/>
                  </a:moveTo>
                  <a:lnTo>
                    <a:pt x="3" y="4"/>
                  </a:lnTo>
                  <a:lnTo>
                    <a:pt x="2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42" name="Freeform 206">
              <a:extLst>
                <a:ext uri="{FF2B5EF4-FFF2-40B4-BE49-F238E27FC236}">
                  <a16:creationId xmlns:a16="http://schemas.microsoft.com/office/drawing/2014/main" id="{00000000-0008-0000-0200-00005AB43400}"/>
                </a:ext>
              </a:extLst>
            </xdr:cNvPr>
            <xdr:cNvSpPr>
              <a:spLocks/>
            </xdr:cNvSpPr>
          </xdr:nvSpPr>
          <xdr:spPr bwMode="auto">
            <a:xfrm>
              <a:off x="3128" y="1787"/>
              <a:ext cx="36" cy="17"/>
            </a:xfrm>
            <a:custGeom>
              <a:avLst/>
              <a:gdLst>
                <a:gd name="T0" fmla="*/ 2147483646 w 7"/>
                <a:gd name="T1" fmla="*/ 0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0 w 7"/>
                <a:gd name="T9" fmla="*/ 2147483646 h 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7"/>
                <a:gd name="T16" fmla="*/ 0 h 3"/>
                <a:gd name="T17" fmla="*/ 7 w 7"/>
                <a:gd name="T18" fmla="*/ 3 h 3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7" h="3">
                  <a:moveTo>
                    <a:pt x="7" y="0"/>
                  </a:moveTo>
                  <a:lnTo>
                    <a:pt x="5" y="1"/>
                  </a:lnTo>
                  <a:lnTo>
                    <a:pt x="3" y="2"/>
                  </a:lnTo>
                  <a:lnTo>
                    <a:pt x="1" y="2"/>
                  </a:lnTo>
                  <a:lnTo>
                    <a:pt x="0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43" name="Freeform 207">
              <a:extLst>
                <a:ext uri="{FF2B5EF4-FFF2-40B4-BE49-F238E27FC236}">
                  <a16:creationId xmlns:a16="http://schemas.microsoft.com/office/drawing/2014/main" id="{00000000-0008-0000-0200-00005BB43400}"/>
                </a:ext>
              </a:extLst>
            </xdr:cNvPr>
            <xdr:cNvSpPr>
              <a:spLocks/>
            </xdr:cNvSpPr>
          </xdr:nvSpPr>
          <xdr:spPr bwMode="auto">
            <a:xfrm>
              <a:off x="3081" y="1776"/>
              <a:ext cx="37" cy="23"/>
            </a:xfrm>
            <a:custGeom>
              <a:avLst/>
              <a:gdLst>
                <a:gd name="T0" fmla="*/ 2147483646 w 7"/>
                <a:gd name="T1" fmla="*/ 2147483646 h 4"/>
                <a:gd name="T2" fmla="*/ 2147483646 w 7"/>
                <a:gd name="T3" fmla="*/ 2147483646 h 4"/>
                <a:gd name="T4" fmla="*/ 2147483646 w 7"/>
                <a:gd name="T5" fmla="*/ 2147483646 h 4"/>
                <a:gd name="T6" fmla="*/ 2147483646 w 7"/>
                <a:gd name="T7" fmla="*/ 2147483646 h 4"/>
                <a:gd name="T8" fmla="*/ 2147483646 w 7"/>
                <a:gd name="T9" fmla="*/ 2147483646 h 4"/>
                <a:gd name="T10" fmla="*/ 0 w 7"/>
                <a:gd name="T11" fmla="*/ 0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4"/>
                <a:gd name="T20" fmla="*/ 7 w 7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4">
                  <a:moveTo>
                    <a:pt x="7" y="4"/>
                  </a:moveTo>
                  <a:lnTo>
                    <a:pt x="7" y="4"/>
                  </a:lnTo>
                  <a:lnTo>
                    <a:pt x="4" y="3"/>
                  </a:lnTo>
                  <a:lnTo>
                    <a:pt x="3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44" name="Freeform 208">
              <a:extLst>
                <a:ext uri="{FF2B5EF4-FFF2-40B4-BE49-F238E27FC236}">
                  <a16:creationId xmlns:a16="http://schemas.microsoft.com/office/drawing/2014/main" id="{00000000-0008-0000-0200-00005CB43400}"/>
                </a:ext>
              </a:extLst>
            </xdr:cNvPr>
            <xdr:cNvSpPr>
              <a:spLocks/>
            </xdr:cNvSpPr>
          </xdr:nvSpPr>
          <xdr:spPr bwMode="auto">
            <a:xfrm>
              <a:off x="3048" y="1753"/>
              <a:ext cx="20" cy="29"/>
            </a:xfrm>
            <a:custGeom>
              <a:avLst/>
              <a:gdLst>
                <a:gd name="T0" fmla="*/ 2147483646 w 4"/>
                <a:gd name="T1" fmla="*/ 2147483646 h 5"/>
                <a:gd name="T2" fmla="*/ 2147483646 w 4"/>
                <a:gd name="T3" fmla="*/ 2147483646 h 5"/>
                <a:gd name="T4" fmla="*/ 2147483646 w 4"/>
                <a:gd name="T5" fmla="*/ 2147483646 h 5"/>
                <a:gd name="T6" fmla="*/ 2147483646 w 4"/>
                <a:gd name="T7" fmla="*/ 2147483646 h 5"/>
                <a:gd name="T8" fmla="*/ 2147483646 w 4"/>
                <a:gd name="T9" fmla="*/ 2147483646 h 5"/>
                <a:gd name="T10" fmla="*/ 2147483646 w 4"/>
                <a:gd name="T11" fmla="*/ 2147483646 h 5"/>
                <a:gd name="T12" fmla="*/ 0 w 4"/>
                <a:gd name="T13" fmla="*/ 0 h 5"/>
                <a:gd name="T14" fmla="*/ 0 w 4"/>
                <a:gd name="T15" fmla="*/ 0 h 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"/>
                <a:gd name="T25" fmla="*/ 0 h 5"/>
                <a:gd name="T26" fmla="*/ 4 w 4"/>
                <a:gd name="T27" fmla="*/ 5 h 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" h="5">
                  <a:moveTo>
                    <a:pt x="4" y="4"/>
                  </a:moveTo>
                  <a:lnTo>
                    <a:pt x="4" y="4"/>
                  </a:lnTo>
                  <a:lnTo>
                    <a:pt x="3" y="5"/>
                  </a:lnTo>
                  <a:lnTo>
                    <a:pt x="2" y="4"/>
                  </a:lnTo>
                  <a:lnTo>
                    <a:pt x="2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45" name="Freeform 209">
              <a:extLst>
                <a:ext uri="{FF2B5EF4-FFF2-40B4-BE49-F238E27FC236}">
                  <a16:creationId xmlns:a16="http://schemas.microsoft.com/office/drawing/2014/main" id="{00000000-0008-0000-0200-00005DB43400}"/>
                </a:ext>
              </a:extLst>
            </xdr:cNvPr>
            <xdr:cNvSpPr>
              <a:spLocks/>
            </xdr:cNvSpPr>
          </xdr:nvSpPr>
          <xdr:spPr bwMode="auto">
            <a:xfrm>
              <a:off x="3038" y="1708"/>
              <a:ext cx="10" cy="33"/>
            </a:xfrm>
            <a:custGeom>
              <a:avLst/>
              <a:gdLst>
                <a:gd name="T0" fmla="*/ 2147483646 w 2"/>
                <a:gd name="T1" fmla="*/ 2147483646 h 6"/>
                <a:gd name="T2" fmla="*/ 2147483646 w 2"/>
                <a:gd name="T3" fmla="*/ 2147483646 h 6"/>
                <a:gd name="T4" fmla="*/ 2147483646 w 2"/>
                <a:gd name="T5" fmla="*/ 2147483646 h 6"/>
                <a:gd name="T6" fmla="*/ 2147483646 w 2"/>
                <a:gd name="T7" fmla="*/ 2147483646 h 6"/>
                <a:gd name="T8" fmla="*/ 0 w 2"/>
                <a:gd name="T9" fmla="*/ 2147483646 h 6"/>
                <a:gd name="T10" fmla="*/ 0 w 2"/>
                <a:gd name="T11" fmla="*/ 0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6"/>
                <a:gd name="T20" fmla="*/ 2 w 2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6">
                  <a:moveTo>
                    <a:pt x="1" y="6"/>
                  </a:moveTo>
                  <a:lnTo>
                    <a:pt x="1" y="6"/>
                  </a:lnTo>
                  <a:lnTo>
                    <a:pt x="2" y="4"/>
                  </a:lnTo>
                  <a:lnTo>
                    <a:pt x="1" y="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46" name="Freeform 210">
              <a:extLst>
                <a:ext uri="{FF2B5EF4-FFF2-40B4-BE49-F238E27FC236}">
                  <a16:creationId xmlns:a16="http://schemas.microsoft.com/office/drawing/2014/main" id="{00000000-0008-0000-0200-00005EB43400}"/>
                </a:ext>
              </a:extLst>
            </xdr:cNvPr>
            <xdr:cNvSpPr>
              <a:spLocks/>
            </xdr:cNvSpPr>
          </xdr:nvSpPr>
          <xdr:spPr bwMode="auto">
            <a:xfrm>
              <a:off x="2324" y="1447"/>
              <a:ext cx="907" cy="1148"/>
            </a:xfrm>
            <a:custGeom>
              <a:avLst/>
              <a:gdLst>
                <a:gd name="T0" fmla="*/ 91 w 907"/>
                <a:gd name="T1" fmla="*/ 28 h 1147"/>
                <a:gd name="T2" fmla="*/ 199 w 907"/>
                <a:gd name="T3" fmla="*/ 39 h 1147"/>
                <a:gd name="T4" fmla="*/ 295 w 907"/>
                <a:gd name="T5" fmla="*/ 39 h 1147"/>
                <a:gd name="T6" fmla="*/ 365 w 907"/>
                <a:gd name="T7" fmla="*/ 45 h 1147"/>
                <a:gd name="T8" fmla="*/ 413 w 907"/>
                <a:gd name="T9" fmla="*/ 85 h 1147"/>
                <a:gd name="T10" fmla="*/ 445 w 907"/>
                <a:gd name="T11" fmla="*/ 159 h 1147"/>
                <a:gd name="T12" fmla="*/ 494 w 907"/>
                <a:gd name="T13" fmla="*/ 232 h 1147"/>
                <a:gd name="T14" fmla="*/ 574 w 907"/>
                <a:gd name="T15" fmla="*/ 215 h 1147"/>
                <a:gd name="T16" fmla="*/ 649 w 907"/>
                <a:gd name="T17" fmla="*/ 215 h 1147"/>
                <a:gd name="T18" fmla="*/ 676 w 907"/>
                <a:gd name="T19" fmla="*/ 232 h 1147"/>
                <a:gd name="T20" fmla="*/ 714 w 907"/>
                <a:gd name="T21" fmla="*/ 261 h 1147"/>
                <a:gd name="T22" fmla="*/ 730 w 907"/>
                <a:gd name="T23" fmla="*/ 312 h 1147"/>
                <a:gd name="T24" fmla="*/ 762 w 907"/>
                <a:gd name="T25" fmla="*/ 335 h 1147"/>
                <a:gd name="T26" fmla="*/ 821 w 907"/>
                <a:gd name="T27" fmla="*/ 352 h 1147"/>
                <a:gd name="T28" fmla="*/ 869 w 907"/>
                <a:gd name="T29" fmla="*/ 369 h 1147"/>
                <a:gd name="T30" fmla="*/ 848 w 907"/>
                <a:gd name="T31" fmla="*/ 437 h 1147"/>
                <a:gd name="T32" fmla="*/ 901 w 907"/>
                <a:gd name="T33" fmla="*/ 511 h 1147"/>
                <a:gd name="T34" fmla="*/ 869 w 907"/>
                <a:gd name="T35" fmla="*/ 562 h 1147"/>
                <a:gd name="T36" fmla="*/ 794 w 907"/>
                <a:gd name="T37" fmla="*/ 717 h 1147"/>
                <a:gd name="T38" fmla="*/ 832 w 907"/>
                <a:gd name="T39" fmla="*/ 769 h 1147"/>
                <a:gd name="T40" fmla="*/ 799 w 907"/>
                <a:gd name="T41" fmla="*/ 803 h 1147"/>
                <a:gd name="T42" fmla="*/ 757 w 907"/>
                <a:gd name="T43" fmla="*/ 837 h 1147"/>
                <a:gd name="T44" fmla="*/ 794 w 907"/>
                <a:gd name="T45" fmla="*/ 894 h 1147"/>
                <a:gd name="T46" fmla="*/ 778 w 907"/>
                <a:gd name="T47" fmla="*/ 956 h 1147"/>
                <a:gd name="T48" fmla="*/ 724 w 907"/>
                <a:gd name="T49" fmla="*/ 1007 h 1147"/>
                <a:gd name="T50" fmla="*/ 681 w 907"/>
                <a:gd name="T51" fmla="*/ 967 h 1147"/>
                <a:gd name="T52" fmla="*/ 660 w 907"/>
                <a:gd name="T53" fmla="*/ 967 h 1147"/>
                <a:gd name="T54" fmla="*/ 660 w 907"/>
                <a:gd name="T55" fmla="*/ 1019 h 1147"/>
                <a:gd name="T56" fmla="*/ 681 w 907"/>
                <a:gd name="T57" fmla="*/ 1121 h 1147"/>
                <a:gd name="T58" fmla="*/ 692 w 907"/>
                <a:gd name="T59" fmla="*/ 1189 h 1147"/>
                <a:gd name="T60" fmla="*/ 622 w 907"/>
                <a:gd name="T61" fmla="*/ 1206 h 1147"/>
                <a:gd name="T62" fmla="*/ 574 w 907"/>
                <a:gd name="T63" fmla="*/ 1195 h 1147"/>
                <a:gd name="T64" fmla="*/ 537 w 907"/>
                <a:gd name="T65" fmla="*/ 1155 h 1147"/>
                <a:gd name="T66" fmla="*/ 542 w 907"/>
                <a:gd name="T67" fmla="*/ 1121 h 1147"/>
                <a:gd name="T68" fmla="*/ 590 w 907"/>
                <a:gd name="T69" fmla="*/ 1075 h 1147"/>
                <a:gd name="T70" fmla="*/ 563 w 907"/>
                <a:gd name="T71" fmla="*/ 1047 h 1147"/>
                <a:gd name="T72" fmla="*/ 515 w 907"/>
                <a:gd name="T73" fmla="*/ 985 h 1147"/>
                <a:gd name="T74" fmla="*/ 472 w 907"/>
                <a:gd name="T75" fmla="*/ 922 h 1147"/>
                <a:gd name="T76" fmla="*/ 429 w 907"/>
                <a:gd name="T77" fmla="*/ 933 h 1147"/>
                <a:gd name="T78" fmla="*/ 376 w 907"/>
                <a:gd name="T79" fmla="*/ 899 h 1147"/>
                <a:gd name="T80" fmla="*/ 317 w 907"/>
                <a:gd name="T81" fmla="*/ 911 h 1147"/>
                <a:gd name="T82" fmla="*/ 284 w 907"/>
                <a:gd name="T83" fmla="*/ 865 h 1147"/>
                <a:gd name="T84" fmla="*/ 252 w 907"/>
                <a:gd name="T85" fmla="*/ 820 h 1147"/>
                <a:gd name="T86" fmla="*/ 204 w 907"/>
                <a:gd name="T87" fmla="*/ 814 h 1147"/>
                <a:gd name="T88" fmla="*/ 156 w 907"/>
                <a:gd name="T89" fmla="*/ 814 h 1147"/>
                <a:gd name="T90" fmla="*/ 107 w 907"/>
                <a:gd name="T91" fmla="*/ 786 h 1147"/>
                <a:gd name="T92" fmla="*/ 70 w 907"/>
                <a:gd name="T93" fmla="*/ 746 h 1147"/>
                <a:gd name="T94" fmla="*/ 81 w 907"/>
                <a:gd name="T95" fmla="*/ 700 h 1147"/>
                <a:gd name="T96" fmla="*/ 43 w 907"/>
                <a:gd name="T97" fmla="*/ 678 h 1147"/>
                <a:gd name="T98" fmla="*/ 27 w 907"/>
                <a:gd name="T99" fmla="*/ 539 h 1147"/>
                <a:gd name="T100" fmla="*/ 38 w 907"/>
                <a:gd name="T101" fmla="*/ 494 h 1147"/>
                <a:gd name="T102" fmla="*/ 22 w 907"/>
                <a:gd name="T103" fmla="*/ 443 h 1147"/>
                <a:gd name="T104" fmla="*/ 16 w 907"/>
                <a:gd name="T105" fmla="*/ 397 h 1147"/>
                <a:gd name="T106" fmla="*/ 70 w 907"/>
                <a:gd name="T107" fmla="*/ 346 h 1147"/>
                <a:gd name="T108" fmla="*/ 70 w 907"/>
                <a:gd name="T109" fmla="*/ 289 h 1147"/>
                <a:gd name="T110" fmla="*/ 16 w 907"/>
                <a:gd name="T111" fmla="*/ 210 h 1147"/>
                <a:gd name="T112" fmla="*/ 6 w 907"/>
                <a:gd name="T113" fmla="*/ 147 h 1147"/>
                <a:gd name="T114" fmla="*/ 43 w 907"/>
                <a:gd name="T115" fmla="*/ 90 h 1147"/>
                <a:gd name="T116" fmla="*/ 16 w 907"/>
                <a:gd name="T117" fmla="*/ 39 h 1147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w 907"/>
                <a:gd name="T178" fmla="*/ 0 h 1147"/>
                <a:gd name="T179" fmla="*/ 907 w 907"/>
                <a:gd name="T180" fmla="*/ 1147 h 1147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T177" t="T178" r="T179" b="T180"/>
              <a:pathLst>
                <a:path w="907" h="1147">
                  <a:moveTo>
                    <a:pt x="43" y="0"/>
                  </a:moveTo>
                  <a:lnTo>
                    <a:pt x="48" y="5"/>
                  </a:lnTo>
                  <a:lnTo>
                    <a:pt x="48" y="11"/>
                  </a:lnTo>
                  <a:lnTo>
                    <a:pt x="54" y="17"/>
                  </a:lnTo>
                  <a:lnTo>
                    <a:pt x="59" y="22"/>
                  </a:lnTo>
                  <a:lnTo>
                    <a:pt x="65" y="22"/>
                  </a:lnTo>
                  <a:lnTo>
                    <a:pt x="70" y="22"/>
                  </a:lnTo>
                  <a:lnTo>
                    <a:pt x="75" y="22"/>
                  </a:lnTo>
                  <a:lnTo>
                    <a:pt x="81" y="22"/>
                  </a:lnTo>
                  <a:lnTo>
                    <a:pt x="81" y="28"/>
                  </a:lnTo>
                  <a:lnTo>
                    <a:pt x="91" y="28"/>
                  </a:lnTo>
                  <a:lnTo>
                    <a:pt x="102" y="34"/>
                  </a:lnTo>
                  <a:lnTo>
                    <a:pt x="113" y="34"/>
                  </a:lnTo>
                  <a:lnTo>
                    <a:pt x="124" y="39"/>
                  </a:lnTo>
                  <a:lnTo>
                    <a:pt x="134" y="39"/>
                  </a:lnTo>
                  <a:lnTo>
                    <a:pt x="150" y="39"/>
                  </a:lnTo>
                  <a:lnTo>
                    <a:pt x="161" y="39"/>
                  </a:lnTo>
                  <a:lnTo>
                    <a:pt x="172" y="34"/>
                  </a:lnTo>
                  <a:lnTo>
                    <a:pt x="177" y="34"/>
                  </a:lnTo>
                  <a:lnTo>
                    <a:pt x="188" y="39"/>
                  </a:lnTo>
                  <a:lnTo>
                    <a:pt x="193" y="39"/>
                  </a:lnTo>
                  <a:lnTo>
                    <a:pt x="199" y="39"/>
                  </a:lnTo>
                  <a:lnTo>
                    <a:pt x="204" y="39"/>
                  </a:lnTo>
                  <a:lnTo>
                    <a:pt x="220" y="39"/>
                  </a:lnTo>
                  <a:lnTo>
                    <a:pt x="231" y="39"/>
                  </a:lnTo>
                  <a:lnTo>
                    <a:pt x="242" y="39"/>
                  </a:lnTo>
                  <a:lnTo>
                    <a:pt x="247" y="39"/>
                  </a:lnTo>
                  <a:lnTo>
                    <a:pt x="258" y="39"/>
                  </a:lnTo>
                  <a:lnTo>
                    <a:pt x="263" y="39"/>
                  </a:lnTo>
                  <a:lnTo>
                    <a:pt x="274" y="39"/>
                  </a:lnTo>
                  <a:lnTo>
                    <a:pt x="279" y="39"/>
                  </a:lnTo>
                  <a:lnTo>
                    <a:pt x="290" y="39"/>
                  </a:lnTo>
                  <a:lnTo>
                    <a:pt x="295" y="39"/>
                  </a:lnTo>
                  <a:lnTo>
                    <a:pt x="306" y="45"/>
                  </a:lnTo>
                  <a:lnTo>
                    <a:pt x="317" y="45"/>
                  </a:lnTo>
                  <a:lnTo>
                    <a:pt x="327" y="45"/>
                  </a:lnTo>
                  <a:lnTo>
                    <a:pt x="333" y="39"/>
                  </a:lnTo>
                  <a:lnTo>
                    <a:pt x="343" y="39"/>
                  </a:lnTo>
                  <a:lnTo>
                    <a:pt x="349" y="39"/>
                  </a:lnTo>
                  <a:lnTo>
                    <a:pt x="349" y="34"/>
                  </a:lnTo>
                  <a:lnTo>
                    <a:pt x="354" y="39"/>
                  </a:lnTo>
                  <a:lnTo>
                    <a:pt x="360" y="39"/>
                  </a:lnTo>
                  <a:lnTo>
                    <a:pt x="360" y="45"/>
                  </a:lnTo>
                  <a:lnTo>
                    <a:pt x="365" y="45"/>
                  </a:lnTo>
                  <a:lnTo>
                    <a:pt x="370" y="51"/>
                  </a:lnTo>
                  <a:lnTo>
                    <a:pt x="370" y="56"/>
                  </a:lnTo>
                  <a:lnTo>
                    <a:pt x="376" y="56"/>
                  </a:lnTo>
                  <a:lnTo>
                    <a:pt x="376" y="62"/>
                  </a:lnTo>
                  <a:lnTo>
                    <a:pt x="381" y="62"/>
                  </a:lnTo>
                  <a:lnTo>
                    <a:pt x="386" y="62"/>
                  </a:lnTo>
                  <a:lnTo>
                    <a:pt x="392" y="68"/>
                  </a:lnTo>
                  <a:lnTo>
                    <a:pt x="397" y="68"/>
                  </a:lnTo>
                  <a:lnTo>
                    <a:pt x="402" y="73"/>
                  </a:lnTo>
                  <a:lnTo>
                    <a:pt x="408" y="79"/>
                  </a:lnTo>
                  <a:lnTo>
                    <a:pt x="413" y="85"/>
                  </a:lnTo>
                  <a:lnTo>
                    <a:pt x="413" y="90"/>
                  </a:lnTo>
                  <a:lnTo>
                    <a:pt x="419" y="96"/>
                  </a:lnTo>
                  <a:lnTo>
                    <a:pt x="424" y="102"/>
                  </a:lnTo>
                  <a:lnTo>
                    <a:pt x="424" y="107"/>
                  </a:lnTo>
                  <a:lnTo>
                    <a:pt x="424" y="113"/>
                  </a:lnTo>
                  <a:lnTo>
                    <a:pt x="424" y="119"/>
                  </a:lnTo>
                  <a:lnTo>
                    <a:pt x="429" y="124"/>
                  </a:lnTo>
                  <a:lnTo>
                    <a:pt x="435" y="136"/>
                  </a:lnTo>
                  <a:lnTo>
                    <a:pt x="440" y="142"/>
                  </a:lnTo>
                  <a:lnTo>
                    <a:pt x="440" y="147"/>
                  </a:lnTo>
                  <a:lnTo>
                    <a:pt x="445" y="159"/>
                  </a:lnTo>
                  <a:lnTo>
                    <a:pt x="451" y="170"/>
                  </a:lnTo>
                  <a:lnTo>
                    <a:pt x="451" y="176"/>
                  </a:lnTo>
                  <a:lnTo>
                    <a:pt x="456" y="181"/>
                  </a:lnTo>
                  <a:lnTo>
                    <a:pt x="461" y="187"/>
                  </a:lnTo>
                  <a:lnTo>
                    <a:pt x="478" y="193"/>
                  </a:lnTo>
                  <a:lnTo>
                    <a:pt x="478" y="198"/>
                  </a:lnTo>
                  <a:lnTo>
                    <a:pt x="483" y="198"/>
                  </a:lnTo>
                  <a:lnTo>
                    <a:pt x="483" y="204"/>
                  </a:lnTo>
                  <a:lnTo>
                    <a:pt x="488" y="215"/>
                  </a:lnTo>
                  <a:lnTo>
                    <a:pt x="488" y="227"/>
                  </a:lnTo>
                  <a:lnTo>
                    <a:pt x="494" y="232"/>
                  </a:lnTo>
                  <a:lnTo>
                    <a:pt x="504" y="244"/>
                  </a:lnTo>
                  <a:lnTo>
                    <a:pt x="510" y="244"/>
                  </a:lnTo>
                  <a:lnTo>
                    <a:pt x="515" y="244"/>
                  </a:lnTo>
                  <a:lnTo>
                    <a:pt x="521" y="244"/>
                  </a:lnTo>
                  <a:lnTo>
                    <a:pt x="526" y="232"/>
                  </a:lnTo>
                  <a:lnTo>
                    <a:pt x="537" y="227"/>
                  </a:lnTo>
                  <a:lnTo>
                    <a:pt x="537" y="221"/>
                  </a:lnTo>
                  <a:lnTo>
                    <a:pt x="547" y="221"/>
                  </a:lnTo>
                  <a:lnTo>
                    <a:pt x="558" y="221"/>
                  </a:lnTo>
                  <a:lnTo>
                    <a:pt x="563" y="221"/>
                  </a:lnTo>
                  <a:lnTo>
                    <a:pt x="574" y="215"/>
                  </a:lnTo>
                  <a:lnTo>
                    <a:pt x="585" y="215"/>
                  </a:lnTo>
                  <a:lnTo>
                    <a:pt x="596" y="215"/>
                  </a:lnTo>
                  <a:lnTo>
                    <a:pt x="601" y="215"/>
                  </a:lnTo>
                  <a:lnTo>
                    <a:pt x="612" y="215"/>
                  </a:lnTo>
                  <a:lnTo>
                    <a:pt x="617" y="210"/>
                  </a:lnTo>
                  <a:lnTo>
                    <a:pt x="622" y="210"/>
                  </a:lnTo>
                  <a:lnTo>
                    <a:pt x="628" y="210"/>
                  </a:lnTo>
                  <a:lnTo>
                    <a:pt x="633" y="215"/>
                  </a:lnTo>
                  <a:lnTo>
                    <a:pt x="639" y="215"/>
                  </a:lnTo>
                  <a:lnTo>
                    <a:pt x="644" y="215"/>
                  </a:lnTo>
                  <a:lnTo>
                    <a:pt x="649" y="215"/>
                  </a:lnTo>
                  <a:lnTo>
                    <a:pt x="649" y="221"/>
                  </a:lnTo>
                  <a:lnTo>
                    <a:pt x="655" y="221"/>
                  </a:lnTo>
                  <a:lnTo>
                    <a:pt x="660" y="221"/>
                  </a:lnTo>
                  <a:lnTo>
                    <a:pt x="660" y="227"/>
                  </a:lnTo>
                  <a:lnTo>
                    <a:pt x="665" y="232"/>
                  </a:lnTo>
                  <a:lnTo>
                    <a:pt x="665" y="227"/>
                  </a:lnTo>
                  <a:lnTo>
                    <a:pt x="665" y="232"/>
                  </a:lnTo>
                  <a:lnTo>
                    <a:pt x="671" y="232"/>
                  </a:lnTo>
                  <a:lnTo>
                    <a:pt x="671" y="227"/>
                  </a:lnTo>
                  <a:lnTo>
                    <a:pt x="671" y="232"/>
                  </a:lnTo>
                  <a:lnTo>
                    <a:pt x="676" y="232"/>
                  </a:lnTo>
                  <a:lnTo>
                    <a:pt x="676" y="238"/>
                  </a:lnTo>
                  <a:lnTo>
                    <a:pt x="681" y="238"/>
                  </a:lnTo>
                  <a:lnTo>
                    <a:pt x="687" y="238"/>
                  </a:lnTo>
                  <a:lnTo>
                    <a:pt x="692" y="238"/>
                  </a:lnTo>
                  <a:lnTo>
                    <a:pt x="698" y="244"/>
                  </a:lnTo>
                  <a:lnTo>
                    <a:pt x="698" y="249"/>
                  </a:lnTo>
                  <a:lnTo>
                    <a:pt x="698" y="255"/>
                  </a:lnTo>
                  <a:lnTo>
                    <a:pt x="703" y="255"/>
                  </a:lnTo>
                  <a:lnTo>
                    <a:pt x="708" y="255"/>
                  </a:lnTo>
                  <a:lnTo>
                    <a:pt x="708" y="261"/>
                  </a:lnTo>
                  <a:lnTo>
                    <a:pt x="714" y="261"/>
                  </a:lnTo>
                  <a:lnTo>
                    <a:pt x="714" y="267"/>
                  </a:lnTo>
                  <a:lnTo>
                    <a:pt x="719" y="272"/>
                  </a:lnTo>
                  <a:lnTo>
                    <a:pt x="719" y="278"/>
                  </a:lnTo>
                  <a:lnTo>
                    <a:pt x="724" y="278"/>
                  </a:lnTo>
                  <a:lnTo>
                    <a:pt x="724" y="284"/>
                  </a:lnTo>
                  <a:lnTo>
                    <a:pt x="719" y="289"/>
                  </a:lnTo>
                  <a:lnTo>
                    <a:pt x="719" y="295"/>
                  </a:lnTo>
                  <a:lnTo>
                    <a:pt x="724" y="301"/>
                  </a:lnTo>
                  <a:lnTo>
                    <a:pt x="724" y="306"/>
                  </a:lnTo>
                  <a:lnTo>
                    <a:pt x="724" y="312"/>
                  </a:lnTo>
                  <a:lnTo>
                    <a:pt x="730" y="312"/>
                  </a:lnTo>
                  <a:lnTo>
                    <a:pt x="730" y="318"/>
                  </a:lnTo>
                  <a:lnTo>
                    <a:pt x="735" y="318"/>
                  </a:lnTo>
                  <a:lnTo>
                    <a:pt x="735" y="323"/>
                  </a:lnTo>
                  <a:lnTo>
                    <a:pt x="735" y="329"/>
                  </a:lnTo>
                  <a:lnTo>
                    <a:pt x="740" y="329"/>
                  </a:lnTo>
                  <a:lnTo>
                    <a:pt x="740" y="335"/>
                  </a:lnTo>
                  <a:lnTo>
                    <a:pt x="740" y="329"/>
                  </a:lnTo>
                  <a:lnTo>
                    <a:pt x="746" y="329"/>
                  </a:lnTo>
                  <a:lnTo>
                    <a:pt x="757" y="329"/>
                  </a:lnTo>
                  <a:lnTo>
                    <a:pt x="762" y="329"/>
                  </a:lnTo>
                  <a:lnTo>
                    <a:pt x="762" y="335"/>
                  </a:lnTo>
                  <a:lnTo>
                    <a:pt x="773" y="340"/>
                  </a:lnTo>
                  <a:lnTo>
                    <a:pt x="778" y="340"/>
                  </a:lnTo>
                  <a:lnTo>
                    <a:pt x="778" y="346"/>
                  </a:lnTo>
                  <a:lnTo>
                    <a:pt x="789" y="352"/>
                  </a:lnTo>
                  <a:lnTo>
                    <a:pt x="794" y="352"/>
                  </a:lnTo>
                  <a:lnTo>
                    <a:pt x="794" y="357"/>
                  </a:lnTo>
                  <a:lnTo>
                    <a:pt x="799" y="357"/>
                  </a:lnTo>
                  <a:lnTo>
                    <a:pt x="805" y="352"/>
                  </a:lnTo>
                  <a:lnTo>
                    <a:pt x="810" y="352"/>
                  </a:lnTo>
                  <a:lnTo>
                    <a:pt x="816" y="352"/>
                  </a:lnTo>
                  <a:lnTo>
                    <a:pt x="821" y="352"/>
                  </a:lnTo>
                  <a:lnTo>
                    <a:pt x="826" y="346"/>
                  </a:lnTo>
                  <a:lnTo>
                    <a:pt x="832" y="346"/>
                  </a:lnTo>
                  <a:lnTo>
                    <a:pt x="837" y="340"/>
                  </a:lnTo>
                  <a:lnTo>
                    <a:pt x="842" y="340"/>
                  </a:lnTo>
                  <a:lnTo>
                    <a:pt x="848" y="340"/>
                  </a:lnTo>
                  <a:lnTo>
                    <a:pt x="848" y="346"/>
                  </a:lnTo>
                  <a:lnTo>
                    <a:pt x="858" y="346"/>
                  </a:lnTo>
                  <a:lnTo>
                    <a:pt x="858" y="352"/>
                  </a:lnTo>
                  <a:lnTo>
                    <a:pt x="864" y="352"/>
                  </a:lnTo>
                  <a:lnTo>
                    <a:pt x="869" y="363"/>
                  </a:lnTo>
                  <a:lnTo>
                    <a:pt x="869" y="369"/>
                  </a:lnTo>
                  <a:lnTo>
                    <a:pt x="875" y="369"/>
                  </a:lnTo>
                  <a:lnTo>
                    <a:pt x="880" y="369"/>
                  </a:lnTo>
                  <a:lnTo>
                    <a:pt x="875" y="380"/>
                  </a:lnTo>
                  <a:lnTo>
                    <a:pt x="869" y="386"/>
                  </a:lnTo>
                  <a:lnTo>
                    <a:pt x="869" y="392"/>
                  </a:lnTo>
                  <a:lnTo>
                    <a:pt x="864" y="392"/>
                  </a:lnTo>
                  <a:lnTo>
                    <a:pt x="853" y="403"/>
                  </a:lnTo>
                  <a:lnTo>
                    <a:pt x="853" y="409"/>
                  </a:lnTo>
                  <a:lnTo>
                    <a:pt x="848" y="420"/>
                  </a:lnTo>
                  <a:lnTo>
                    <a:pt x="848" y="426"/>
                  </a:lnTo>
                  <a:lnTo>
                    <a:pt x="848" y="437"/>
                  </a:lnTo>
                  <a:lnTo>
                    <a:pt x="853" y="443"/>
                  </a:lnTo>
                  <a:lnTo>
                    <a:pt x="858" y="448"/>
                  </a:lnTo>
                  <a:lnTo>
                    <a:pt x="858" y="454"/>
                  </a:lnTo>
                  <a:lnTo>
                    <a:pt x="858" y="460"/>
                  </a:lnTo>
                  <a:lnTo>
                    <a:pt x="864" y="465"/>
                  </a:lnTo>
                  <a:lnTo>
                    <a:pt x="869" y="471"/>
                  </a:lnTo>
                  <a:lnTo>
                    <a:pt x="875" y="471"/>
                  </a:lnTo>
                  <a:lnTo>
                    <a:pt x="875" y="477"/>
                  </a:lnTo>
                  <a:lnTo>
                    <a:pt x="875" y="482"/>
                  </a:lnTo>
                  <a:lnTo>
                    <a:pt x="885" y="499"/>
                  </a:lnTo>
                  <a:lnTo>
                    <a:pt x="901" y="511"/>
                  </a:lnTo>
                  <a:lnTo>
                    <a:pt x="901" y="517"/>
                  </a:lnTo>
                  <a:lnTo>
                    <a:pt x="901" y="522"/>
                  </a:lnTo>
                  <a:lnTo>
                    <a:pt x="907" y="528"/>
                  </a:lnTo>
                  <a:lnTo>
                    <a:pt x="907" y="534"/>
                  </a:lnTo>
                  <a:lnTo>
                    <a:pt x="901" y="539"/>
                  </a:lnTo>
                  <a:lnTo>
                    <a:pt x="901" y="545"/>
                  </a:lnTo>
                  <a:lnTo>
                    <a:pt x="901" y="551"/>
                  </a:lnTo>
                  <a:lnTo>
                    <a:pt x="896" y="556"/>
                  </a:lnTo>
                  <a:lnTo>
                    <a:pt x="885" y="562"/>
                  </a:lnTo>
                  <a:lnTo>
                    <a:pt x="880" y="562"/>
                  </a:lnTo>
                  <a:lnTo>
                    <a:pt x="869" y="562"/>
                  </a:lnTo>
                  <a:lnTo>
                    <a:pt x="858" y="568"/>
                  </a:lnTo>
                  <a:lnTo>
                    <a:pt x="853" y="573"/>
                  </a:lnTo>
                  <a:lnTo>
                    <a:pt x="848" y="579"/>
                  </a:lnTo>
                  <a:lnTo>
                    <a:pt x="842" y="590"/>
                  </a:lnTo>
                  <a:lnTo>
                    <a:pt x="842" y="596"/>
                  </a:lnTo>
                  <a:lnTo>
                    <a:pt x="837" y="602"/>
                  </a:lnTo>
                  <a:lnTo>
                    <a:pt x="832" y="613"/>
                  </a:lnTo>
                  <a:lnTo>
                    <a:pt x="826" y="619"/>
                  </a:lnTo>
                  <a:lnTo>
                    <a:pt x="816" y="630"/>
                  </a:lnTo>
                  <a:lnTo>
                    <a:pt x="799" y="636"/>
                  </a:lnTo>
                  <a:lnTo>
                    <a:pt x="794" y="641"/>
                  </a:lnTo>
                  <a:lnTo>
                    <a:pt x="789" y="647"/>
                  </a:lnTo>
                  <a:lnTo>
                    <a:pt x="794" y="647"/>
                  </a:lnTo>
                  <a:lnTo>
                    <a:pt x="799" y="647"/>
                  </a:lnTo>
                  <a:lnTo>
                    <a:pt x="805" y="647"/>
                  </a:lnTo>
                  <a:lnTo>
                    <a:pt x="805" y="653"/>
                  </a:lnTo>
                  <a:lnTo>
                    <a:pt x="810" y="659"/>
                  </a:lnTo>
                  <a:lnTo>
                    <a:pt x="816" y="670"/>
                  </a:lnTo>
                  <a:lnTo>
                    <a:pt x="816" y="676"/>
                  </a:lnTo>
                  <a:lnTo>
                    <a:pt x="826" y="681"/>
                  </a:lnTo>
                  <a:lnTo>
                    <a:pt x="826" y="687"/>
                  </a:lnTo>
                  <a:lnTo>
                    <a:pt x="832" y="693"/>
                  </a:lnTo>
                  <a:lnTo>
                    <a:pt x="832" y="698"/>
                  </a:lnTo>
                  <a:lnTo>
                    <a:pt x="832" y="704"/>
                  </a:lnTo>
                  <a:lnTo>
                    <a:pt x="832" y="715"/>
                  </a:lnTo>
                  <a:lnTo>
                    <a:pt x="826" y="715"/>
                  </a:lnTo>
                  <a:lnTo>
                    <a:pt x="826" y="721"/>
                  </a:lnTo>
                  <a:lnTo>
                    <a:pt x="821" y="721"/>
                  </a:lnTo>
                  <a:lnTo>
                    <a:pt x="821" y="727"/>
                  </a:lnTo>
                  <a:lnTo>
                    <a:pt x="816" y="727"/>
                  </a:lnTo>
                  <a:lnTo>
                    <a:pt x="810" y="727"/>
                  </a:lnTo>
                  <a:lnTo>
                    <a:pt x="805" y="727"/>
                  </a:lnTo>
                  <a:lnTo>
                    <a:pt x="799" y="727"/>
                  </a:lnTo>
                  <a:lnTo>
                    <a:pt x="794" y="727"/>
                  </a:lnTo>
                  <a:lnTo>
                    <a:pt x="789" y="727"/>
                  </a:lnTo>
                  <a:lnTo>
                    <a:pt x="783" y="727"/>
                  </a:lnTo>
                  <a:lnTo>
                    <a:pt x="783" y="732"/>
                  </a:lnTo>
                  <a:lnTo>
                    <a:pt x="778" y="738"/>
                  </a:lnTo>
                  <a:lnTo>
                    <a:pt x="773" y="738"/>
                  </a:lnTo>
                  <a:lnTo>
                    <a:pt x="767" y="744"/>
                  </a:lnTo>
                  <a:lnTo>
                    <a:pt x="762" y="749"/>
                  </a:lnTo>
                  <a:lnTo>
                    <a:pt x="757" y="755"/>
                  </a:lnTo>
                  <a:lnTo>
                    <a:pt x="751" y="761"/>
                  </a:lnTo>
                  <a:lnTo>
                    <a:pt x="757" y="761"/>
                  </a:lnTo>
                  <a:lnTo>
                    <a:pt x="762" y="766"/>
                  </a:lnTo>
                  <a:lnTo>
                    <a:pt x="762" y="772"/>
                  </a:lnTo>
                  <a:lnTo>
                    <a:pt x="762" y="778"/>
                  </a:lnTo>
                  <a:lnTo>
                    <a:pt x="762" y="784"/>
                  </a:lnTo>
                  <a:lnTo>
                    <a:pt x="767" y="784"/>
                  </a:lnTo>
                  <a:lnTo>
                    <a:pt x="773" y="789"/>
                  </a:lnTo>
                  <a:lnTo>
                    <a:pt x="773" y="795"/>
                  </a:lnTo>
                  <a:lnTo>
                    <a:pt x="783" y="801"/>
                  </a:lnTo>
                  <a:lnTo>
                    <a:pt x="789" y="806"/>
                  </a:lnTo>
                  <a:lnTo>
                    <a:pt x="789" y="812"/>
                  </a:lnTo>
                  <a:lnTo>
                    <a:pt x="794" y="818"/>
                  </a:lnTo>
                  <a:lnTo>
                    <a:pt x="799" y="823"/>
                  </a:lnTo>
                  <a:lnTo>
                    <a:pt x="799" y="829"/>
                  </a:lnTo>
                  <a:lnTo>
                    <a:pt x="799" y="835"/>
                  </a:lnTo>
                  <a:lnTo>
                    <a:pt x="799" y="840"/>
                  </a:lnTo>
                  <a:lnTo>
                    <a:pt x="799" y="846"/>
                  </a:lnTo>
                  <a:lnTo>
                    <a:pt x="794" y="852"/>
                  </a:lnTo>
                  <a:lnTo>
                    <a:pt x="794" y="857"/>
                  </a:lnTo>
                  <a:lnTo>
                    <a:pt x="794" y="869"/>
                  </a:lnTo>
                  <a:lnTo>
                    <a:pt x="789" y="874"/>
                  </a:lnTo>
                  <a:lnTo>
                    <a:pt x="783" y="880"/>
                  </a:lnTo>
                  <a:lnTo>
                    <a:pt x="778" y="880"/>
                  </a:lnTo>
                  <a:lnTo>
                    <a:pt x="773" y="886"/>
                  </a:lnTo>
                  <a:lnTo>
                    <a:pt x="773" y="891"/>
                  </a:lnTo>
                  <a:lnTo>
                    <a:pt x="767" y="897"/>
                  </a:lnTo>
                  <a:lnTo>
                    <a:pt x="767" y="903"/>
                  </a:lnTo>
                  <a:lnTo>
                    <a:pt x="757" y="914"/>
                  </a:lnTo>
                  <a:lnTo>
                    <a:pt x="751" y="914"/>
                  </a:lnTo>
                  <a:lnTo>
                    <a:pt x="746" y="920"/>
                  </a:lnTo>
                  <a:lnTo>
                    <a:pt x="740" y="920"/>
                  </a:lnTo>
                  <a:lnTo>
                    <a:pt x="735" y="926"/>
                  </a:lnTo>
                  <a:lnTo>
                    <a:pt x="730" y="926"/>
                  </a:lnTo>
                  <a:lnTo>
                    <a:pt x="724" y="931"/>
                  </a:lnTo>
                  <a:lnTo>
                    <a:pt x="719" y="931"/>
                  </a:lnTo>
                  <a:lnTo>
                    <a:pt x="719" y="926"/>
                  </a:lnTo>
                  <a:lnTo>
                    <a:pt x="714" y="926"/>
                  </a:lnTo>
                  <a:lnTo>
                    <a:pt x="703" y="920"/>
                  </a:lnTo>
                  <a:lnTo>
                    <a:pt x="703" y="914"/>
                  </a:lnTo>
                  <a:lnTo>
                    <a:pt x="698" y="914"/>
                  </a:lnTo>
                  <a:lnTo>
                    <a:pt x="692" y="909"/>
                  </a:lnTo>
                  <a:lnTo>
                    <a:pt x="687" y="909"/>
                  </a:lnTo>
                  <a:lnTo>
                    <a:pt x="687" y="903"/>
                  </a:lnTo>
                  <a:lnTo>
                    <a:pt x="681" y="903"/>
                  </a:lnTo>
                  <a:lnTo>
                    <a:pt x="681" y="891"/>
                  </a:lnTo>
                  <a:lnTo>
                    <a:pt x="681" y="880"/>
                  </a:lnTo>
                  <a:lnTo>
                    <a:pt x="676" y="874"/>
                  </a:lnTo>
                  <a:lnTo>
                    <a:pt x="671" y="874"/>
                  </a:lnTo>
                  <a:lnTo>
                    <a:pt x="671" y="869"/>
                  </a:lnTo>
                  <a:lnTo>
                    <a:pt x="665" y="869"/>
                  </a:lnTo>
                  <a:lnTo>
                    <a:pt x="665" y="863"/>
                  </a:lnTo>
                  <a:lnTo>
                    <a:pt x="665" y="869"/>
                  </a:lnTo>
                  <a:lnTo>
                    <a:pt x="660" y="874"/>
                  </a:lnTo>
                  <a:lnTo>
                    <a:pt x="660" y="880"/>
                  </a:lnTo>
                  <a:lnTo>
                    <a:pt x="660" y="886"/>
                  </a:lnTo>
                  <a:lnTo>
                    <a:pt x="660" y="891"/>
                  </a:lnTo>
                  <a:lnTo>
                    <a:pt x="655" y="897"/>
                  </a:lnTo>
                  <a:lnTo>
                    <a:pt x="655" y="903"/>
                  </a:lnTo>
                  <a:lnTo>
                    <a:pt x="655" y="909"/>
                  </a:lnTo>
                  <a:lnTo>
                    <a:pt x="655" y="914"/>
                  </a:lnTo>
                  <a:lnTo>
                    <a:pt x="655" y="920"/>
                  </a:lnTo>
                  <a:lnTo>
                    <a:pt x="660" y="926"/>
                  </a:lnTo>
                  <a:lnTo>
                    <a:pt x="665" y="926"/>
                  </a:lnTo>
                  <a:lnTo>
                    <a:pt x="665" y="931"/>
                  </a:lnTo>
                  <a:lnTo>
                    <a:pt x="665" y="937"/>
                  </a:lnTo>
                  <a:lnTo>
                    <a:pt x="665" y="943"/>
                  </a:lnTo>
                  <a:lnTo>
                    <a:pt x="660" y="943"/>
                  </a:lnTo>
                  <a:lnTo>
                    <a:pt x="660" y="948"/>
                  </a:lnTo>
                  <a:lnTo>
                    <a:pt x="660" y="954"/>
                  </a:lnTo>
                  <a:lnTo>
                    <a:pt x="660" y="960"/>
                  </a:lnTo>
                  <a:lnTo>
                    <a:pt x="660" y="971"/>
                  </a:lnTo>
                  <a:lnTo>
                    <a:pt x="660" y="982"/>
                  </a:lnTo>
                  <a:lnTo>
                    <a:pt x="660" y="988"/>
                  </a:lnTo>
                  <a:lnTo>
                    <a:pt x="660" y="999"/>
                  </a:lnTo>
                  <a:lnTo>
                    <a:pt x="665" y="1011"/>
                  </a:lnTo>
                  <a:lnTo>
                    <a:pt x="676" y="1033"/>
                  </a:lnTo>
                  <a:lnTo>
                    <a:pt x="681" y="1039"/>
                  </a:lnTo>
                  <a:lnTo>
                    <a:pt x="681" y="1045"/>
                  </a:lnTo>
                  <a:lnTo>
                    <a:pt x="681" y="1051"/>
                  </a:lnTo>
                  <a:lnTo>
                    <a:pt x="692" y="1062"/>
                  </a:lnTo>
                  <a:lnTo>
                    <a:pt x="698" y="1068"/>
                  </a:lnTo>
                  <a:lnTo>
                    <a:pt x="708" y="1102"/>
                  </a:lnTo>
                  <a:lnTo>
                    <a:pt x="714" y="1102"/>
                  </a:lnTo>
                  <a:lnTo>
                    <a:pt x="714" y="1107"/>
                  </a:lnTo>
                  <a:lnTo>
                    <a:pt x="703" y="1119"/>
                  </a:lnTo>
                  <a:lnTo>
                    <a:pt x="703" y="1113"/>
                  </a:lnTo>
                  <a:lnTo>
                    <a:pt x="698" y="1107"/>
                  </a:lnTo>
                  <a:lnTo>
                    <a:pt x="692" y="1107"/>
                  </a:lnTo>
                  <a:lnTo>
                    <a:pt x="692" y="1113"/>
                  </a:lnTo>
                  <a:lnTo>
                    <a:pt x="687" y="1113"/>
                  </a:lnTo>
                  <a:lnTo>
                    <a:pt x="681" y="1113"/>
                  </a:lnTo>
                  <a:lnTo>
                    <a:pt x="676" y="1113"/>
                  </a:lnTo>
                  <a:lnTo>
                    <a:pt x="649" y="1102"/>
                  </a:lnTo>
                  <a:lnTo>
                    <a:pt x="644" y="1107"/>
                  </a:lnTo>
                  <a:lnTo>
                    <a:pt x="644" y="1113"/>
                  </a:lnTo>
                  <a:lnTo>
                    <a:pt x="639" y="1119"/>
                  </a:lnTo>
                  <a:lnTo>
                    <a:pt x="633" y="1124"/>
                  </a:lnTo>
                  <a:lnTo>
                    <a:pt x="628" y="1124"/>
                  </a:lnTo>
                  <a:lnTo>
                    <a:pt x="628" y="1130"/>
                  </a:lnTo>
                  <a:lnTo>
                    <a:pt x="622" y="1130"/>
                  </a:lnTo>
                  <a:lnTo>
                    <a:pt x="622" y="1136"/>
                  </a:lnTo>
                  <a:lnTo>
                    <a:pt x="622" y="1141"/>
                  </a:lnTo>
                  <a:lnTo>
                    <a:pt x="617" y="1147"/>
                  </a:lnTo>
                  <a:lnTo>
                    <a:pt x="612" y="1147"/>
                  </a:lnTo>
                  <a:lnTo>
                    <a:pt x="606" y="1141"/>
                  </a:lnTo>
                  <a:lnTo>
                    <a:pt x="601" y="1136"/>
                  </a:lnTo>
                  <a:lnTo>
                    <a:pt x="596" y="1130"/>
                  </a:lnTo>
                  <a:lnTo>
                    <a:pt x="590" y="1130"/>
                  </a:lnTo>
                  <a:lnTo>
                    <a:pt x="580" y="1124"/>
                  </a:lnTo>
                  <a:lnTo>
                    <a:pt x="580" y="1119"/>
                  </a:lnTo>
                  <a:lnTo>
                    <a:pt x="574" y="1119"/>
                  </a:lnTo>
                  <a:lnTo>
                    <a:pt x="569" y="1113"/>
                  </a:lnTo>
                  <a:lnTo>
                    <a:pt x="563" y="1107"/>
                  </a:lnTo>
                  <a:lnTo>
                    <a:pt x="553" y="1107"/>
                  </a:lnTo>
                  <a:lnTo>
                    <a:pt x="547" y="1113"/>
                  </a:lnTo>
                  <a:lnTo>
                    <a:pt x="542" y="1107"/>
                  </a:lnTo>
                  <a:lnTo>
                    <a:pt x="542" y="1102"/>
                  </a:lnTo>
                  <a:lnTo>
                    <a:pt x="542" y="1096"/>
                  </a:lnTo>
                  <a:lnTo>
                    <a:pt x="542" y="1090"/>
                  </a:lnTo>
                  <a:lnTo>
                    <a:pt x="542" y="1085"/>
                  </a:lnTo>
                  <a:lnTo>
                    <a:pt x="542" y="1079"/>
                  </a:lnTo>
                  <a:lnTo>
                    <a:pt x="537" y="1079"/>
                  </a:lnTo>
                  <a:lnTo>
                    <a:pt x="542" y="1079"/>
                  </a:lnTo>
                  <a:lnTo>
                    <a:pt x="537" y="1073"/>
                  </a:lnTo>
                  <a:lnTo>
                    <a:pt x="542" y="1073"/>
                  </a:lnTo>
                  <a:lnTo>
                    <a:pt x="537" y="1073"/>
                  </a:lnTo>
                  <a:lnTo>
                    <a:pt x="537" y="1068"/>
                  </a:lnTo>
                  <a:lnTo>
                    <a:pt x="531" y="1062"/>
                  </a:lnTo>
                  <a:lnTo>
                    <a:pt x="531" y="1056"/>
                  </a:lnTo>
                  <a:lnTo>
                    <a:pt x="537" y="1056"/>
                  </a:lnTo>
                  <a:lnTo>
                    <a:pt x="537" y="1051"/>
                  </a:lnTo>
                  <a:lnTo>
                    <a:pt x="542" y="1051"/>
                  </a:lnTo>
                  <a:lnTo>
                    <a:pt x="542" y="1045"/>
                  </a:lnTo>
                  <a:lnTo>
                    <a:pt x="547" y="1045"/>
                  </a:lnTo>
                  <a:lnTo>
                    <a:pt x="553" y="1045"/>
                  </a:lnTo>
                  <a:lnTo>
                    <a:pt x="558" y="1039"/>
                  </a:lnTo>
                  <a:lnTo>
                    <a:pt x="563" y="1039"/>
                  </a:lnTo>
                  <a:lnTo>
                    <a:pt x="563" y="1033"/>
                  </a:lnTo>
                  <a:lnTo>
                    <a:pt x="563" y="1028"/>
                  </a:lnTo>
                  <a:lnTo>
                    <a:pt x="569" y="1022"/>
                  </a:lnTo>
                  <a:lnTo>
                    <a:pt x="569" y="1016"/>
                  </a:lnTo>
                  <a:lnTo>
                    <a:pt x="574" y="1016"/>
                  </a:lnTo>
                  <a:lnTo>
                    <a:pt x="585" y="1005"/>
                  </a:lnTo>
                  <a:lnTo>
                    <a:pt x="590" y="999"/>
                  </a:lnTo>
                  <a:lnTo>
                    <a:pt x="585" y="999"/>
                  </a:lnTo>
                  <a:lnTo>
                    <a:pt x="585" y="994"/>
                  </a:lnTo>
                  <a:lnTo>
                    <a:pt x="580" y="994"/>
                  </a:lnTo>
                  <a:lnTo>
                    <a:pt x="585" y="994"/>
                  </a:lnTo>
                  <a:lnTo>
                    <a:pt x="585" y="988"/>
                  </a:lnTo>
                  <a:lnTo>
                    <a:pt x="585" y="982"/>
                  </a:lnTo>
                  <a:lnTo>
                    <a:pt x="580" y="982"/>
                  </a:lnTo>
                  <a:lnTo>
                    <a:pt x="580" y="977"/>
                  </a:lnTo>
                  <a:lnTo>
                    <a:pt x="574" y="977"/>
                  </a:lnTo>
                  <a:lnTo>
                    <a:pt x="569" y="977"/>
                  </a:lnTo>
                  <a:lnTo>
                    <a:pt x="563" y="971"/>
                  </a:lnTo>
                  <a:lnTo>
                    <a:pt x="558" y="965"/>
                  </a:lnTo>
                  <a:lnTo>
                    <a:pt x="558" y="960"/>
                  </a:lnTo>
                  <a:lnTo>
                    <a:pt x="553" y="954"/>
                  </a:lnTo>
                  <a:lnTo>
                    <a:pt x="542" y="948"/>
                  </a:lnTo>
                  <a:lnTo>
                    <a:pt x="537" y="943"/>
                  </a:lnTo>
                  <a:lnTo>
                    <a:pt x="531" y="937"/>
                  </a:lnTo>
                  <a:lnTo>
                    <a:pt x="526" y="931"/>
                  </a:lnTo>
                  <a:lnTo>
                    <a:pt x="521" y="920"/>
                  </a:lnTo>
                  <a:lnTo>
                    <a:pt x="515" y="920"/>
                  </a:lnTo>
                  <a:lnTo>
                    <a:pt x="515" y="914"/>
                  </a:lnTo>
                  <a:lnTo>
                    <a:pt x="515" y="909"/>
                  </a:lnTo>
                  <a:lnTo>
                    <a:pt x="515" y="903"/>
                  </a:lnTo>
                  <a:lnTo>
                    <a:pt x="510" y="897"/>
                  </a:lnTo>
                  <a:lnTo>
                    <a:pt x="504" y="891"/>
                  </a:lnTo>
                  <a:lnTo>
                    <a:pt x="504" y="886"/>
                  </a:lnTo>
                  <a:lnTo>
                    <a:pt x="499" y="880"/>
                  </a:lnTo>
                  <a:lnTo>
                    <a:pt x="499" y="874"/>
                  </a:lnTo>
                  <a:lnTo>
                    <a:pt x="499" y="869"/>
                  </a:lnTo>
                  <a:lnTo>
                    <a:pt x="499" y="863"/>
                  </a:lnTo>
                  <a:lnTo>
                    <a:pt x="494" y="863"/>
                  </a:lnTo>
                  <a:lnTo>
                    <a:pt x="478" y="846"/>
                  </a:lnTo>
                  <a:lnTo>
                    <a:pt x="472" y="846"/>
                  </a:lnTo>
                  <a:lnTo>
                    <a:pt x="467" y="846"/>
                  </a:lnTo>
                  <a:lnTo>
                    <a:pt x="467" y="852"/>
                  </a:lnTo>
                  <a:lnTo>
                    <a:pt x="467" y="857"/>
                  </a:lnTo>
                  <a:lnTo>
                    <a:pt x="461" y="857"/>
                  </a:lnTo>
                  <a:lnTo>
                    <a:pt x="456" y="863"/>
                  </a:lnTo>
                  <a:lnTo>
                    <a:pt x="451" y="863"/>
                  </a:lnTo>
                  <a:lnTo>
                    <a:pt x="445" y="869"/>
                  </a:lnTo>
                  <a:lnTo>
                    <a:pt x="440" y="869"/>
                  </a:lnTo>
                  <a:lnTo>
                    <a:pt x="435" y="869"/>
                  </a:lnTo>
                  <a:lnTo>
                    <a:pt x="429" y="863"/>
                  </a:lnTo>
                  <a:lnTo>
                    <a:pt x="429" y="857"/>
                  </a:lnTo>
                  <a:lnTo>
                    <a:pt x="424" y="857"/>
                  </a:lnTo>
                  <a:lnTo>
                    <a:pt x="413" y="852"/>
                  </a:lnTo>
                  <a:lnTo>
                    <a:pt x="413" y="846"/>
                  </a:lnTo>
                  <a:lnTo>
                    <a:pt x="408" y="846"/>
                  </a:lnTo>
                  <a:lnTo>
                    <a:pt x="402" y="840"/>
                  </a:lnTo>
                  <a:lnTo>
                    <a:pt x="397" y="835"/>
                  </a:lnTo>
                  <a:lnTo>
                    <a:pt x="397" y="829"/>
                  </a:lnTo>
                  <a:lnTo>
                    <a:pt x="392" y="823"/>
                  </a:lnTo>
                  <a:lnTo>
                    <a:pt x="386" y="823"/>
                  </a:lnTo>
                  <a:lnTo>
                    <a:pt x="381" y="823"/>
                  </a:lnTo>
                  <a:lnTo>
                    <a:pt x="376" y="823"/>
                  </a:lnTo>
                  <a:lnTo>
                    <a:pt x="370" y="823"/>
                  </a:lnTo>
                  <a:lnTo>
                    <a:pt x="365" y="823"/>
                  </a:lnTo>
                  <a:lnTo>
                    <a:pt x="360" y="823"/>
                  </a:lnTo>
                  <a:lnTo>
                    <a:pt x="354" y="823"/>
                  </a:lnTo>
                  <a:lnTo>
                    <a:pt x="349" y="829"/>
                  </a:lnTo>
                  <a:lnTo>
                    <a:pt x="343" y="829"/>
                  </a:lnTo>
                  <a:lnTo>
                    <a:pt x="338" y="829"/>
                  </a:lnTo>
                  <a:lnTo>
                    <a:pt x="333" y="829"/>
                  </a:lnTo>
                  <a:lnTo>
                    <a:pt x="327" y="829"/>
                  </a:lnTo>
                  <a:lnTo>
                    <a:pt x="322" y="829"/>
                  </a:lnTo>
                  <a:lnTo>
                    <a:pt x="317" y="835"/>
                  </a:lnTo>
                  <a:lnTo>
                    <a:pt x="311" y="835"/>
                  </a:lnTo>
                  <a:lnTo>
                    <a:pt x="311" y="829"/>
                  </a:lnTo>
                  <a:lnTo>
                    <a:pt x="311" y="823"/>
                  </a:lnTo>
                  <a:lnTo>
                    <a:pt x="311" y="818"/>
                  </a:lnTo>
                  <a:lnTo>
                    <a:pt x="311" y="812"/>
                  </a:lnTo>
                  <a:lnTo>
                    <a:pt x="306" y="806"/>
                  </a:lnTo>
                  <a:lnTo>
                    <a:pt x="306" y="801"/>
                  </a:lnTo>
                  <a:lnTo>
                    <a:pt x="301" y="795"/>
                  </a:lnTo>
                  <a:lnTo>
                    <a:pt x="295" y="795"/>
                  </a:lnTo>
                  <a:lnTo>
                    <a:pt x="284" y="795"/>
                  </a:lnTo>
                  <a:lnTo>
                    <a:pt x="284" y="789"/>
                  </a:lnTo>
                  <a:lnTo>
                    <a:pt x="279" y="784"/>
                  </a:lnTo>
                  <a:lnTo>
                    <a:pt x="279" y="778"/>
                  </a:lnTo>
                  <a:lnTo>
                    <a:pt x="279" y="772"/>
                  </a:lnTo>
                  <a:lnTo>
                    <a:pt x="274" y="766"/>
                  </a:lnTo>
                  <a:lnTo>
                    <a:pt x="268" y="766"/>
                  </a:lnTo>
                  <a:lnTo>
                    <a:pt x="263" y="766"/>
                  </a:lnTo>
                  <a:lnTo>
                    <a:pt x="263" y="761"/>
                  </a:lnTo>
                  <a:lnTo>
                    <a:pt x="258" y="755"/>
                  </a:lnTo>
                  <a:lnTo>
                    <a:pt x="258" y="749"/>
                  </a:lnTo>
                  <a:lnTo>
                    <a:pt x="258" y="744"/>
                  </a:lnTo>
                  <a:lnTo>
                    <a:pt x="252" y="744"/>
                  </a:lnTo>
                  <a:lnTo>
                    <a:pt x="247" y="744"/>
                  </a:lnTo>
                  <a:lnTo>
                    <a:pt x="242" y="744"/>
                  </a:lnTo>
                  <a:lnTo>
                    <a:pt x="236" y="744"/>
                  </a:lnTo>
                  <a:lnTo>
                    <a:pt x="231" y="744"/>
                  </a:lnTo>
                  <a:lnTo>
                    <a:pt x="225" y="744"/>
                  </a:lnTo>
                  <a:lnTo>
                    <a:pt x="225" y="738"/>
                  </a:lnTo>
                  <a:lnTo>
                    <a:pt x="220" y="744"/>
                  </a:lnTo>
                  <a:lnTo>
                    <a:pt x="215" y="744"/>
                  </a:lnTo>
                  <a:lnTo>
                    <a:pt x="209" y="744"/>
                  </a:lnTo>
                  <a:lnTo>
                    <a:pt x="209" y="738"/>
                  </a:lnTo>
                  <a:lnTo>
                    <a:pt x="204" y="738"/>
                  </a:lnTo>
                  <a:lnTo>
                    <a:pt x="199" y="744"/>
                  </a:lnTo>
                  <a:lnTo>
                    <a:pt x="193" y="744"/>
                  </a:lnTo>
                  <a:lnTo>
                    <a:pt x="193" y="738"/>
                  </a:lnTo>
                  <a:lnTo>
                    <a:pt x="188" y="738"/>
                  </a:lnTo>
                  <a:lnTo>
                    <a:pt x="177" y="738"/>
                  </a:lnTo>
                  <a:lnTo>
                    <a:pt x="177" y="732"/>
                  </a:lnTo>
                  <a:lnTo>
                    <a:pt x="172" y="732"/>
                  </a:lnTo>
                  <a:lnTo>
                    <a:pt x="172" y="738"/>
                  </a:lnTo>
                  <a:lnTo>
                    <a:pt x="166" y="738"/>
                  </a:lnTo>
                  <a:lnTo>
                    <a:pt x="161" y="738"/>
                  </a:lnTo>
                  <a:lnTo>
                    <a:pt x="156" y="738"/>
                  </a:lnTo>
                  <a:lnTo>
                    <a:pt x="150" y="738"/>
                  </a:lnTo>
                  <a:lnTo>
                    <a:pt x="145" y="738"/>
                  </a:lnTo>
                  <a:lnTo>
                    <a:pt x="140" y="732"/>
                  </a:lnTo>
                  <a:lnTo>
                    <a:pt x="134" y="732"/>
                  </a:lnTo>
                  <a:lnTo>
                    <a:pt x="129" y="732"/>
                  </a:lnTo>
                  <a:lnTo>
                    <a:pt x="124" y="732"/>
                  </a:lnTo>
                  <a:lnTo>
                    <a:pt x="124" y="727"/>
                  </a:lnTo>
                  <a:lnTo>
                    <a:pt x="118" y="727"/>
                  </a:lnTo>
                  <a:lnTo>
                    <a:pt x="113" y="721"/>
                  </a:lnTo>
                  <a:lnTo>
                    <a:pt x="113" y="715"/>
                  </a:lnTo>
                  <a:lnTo>
                    <a:pt x="107" y="710"/>
                  </a:lnTo>
                  <a:lnTo>
                    <a:pt x="102" y="710"/>
                  </a:lnTo>
                  <a:lnTo>
                    <a:pt x="102" y="704"/>
                  </a:lnTo>
                  <a:lnTo>
                    <a:pt x="97" y="698"/>
                  </a:lnTo>
                  <a:lnTo>
                    <a:pt x="97" y="693"/>
                  </a:lnTo>
                  <a:lnTo>
                    <a:pt x="91" y="687"/>
                  </a:lnTo>
                  <a:lnTo>
                    <a:pt x="86" y="681"/>
                  </a:lnTo>
                  <a:lnTo>
                    <a:pt x="86" y="676"/>
                  </a:lnTo>
                  <a:lnTo>
                    <a:pt x="81" y="676"/>
                  </a:lnTo>
                  <a:lnTo>
                    <a:pt x="81" y="670"/>
                  </a:lnTo>
                  <a:lnTo>
                    <a:pt x="75" y="670"/>
                  </a:lnTo>
                  <a:lnTo>
                    <a:pt x="70" y="670"/>
                  </a:lnTo>
                  <a:lnTo>
                    <a:pt x="70" y="664"/>
                  </a:lnTo>
                  <a:lnTo>
                    <a:pt x="65" y="664"/>
                  </a:lnTo>
                  <a:lnTo>
                    <a:pt x="65" y="659"/>
                  </a:lnTo>
                  <a:lnTo>
                    <a:pt x="65" y="653"/>
                  </a:lnTo>
                  <a:lnTo>
                    <a:pt x="65" y="647"/>
                  </a:lnTo>
                  <a:lnTo>
                    <a:pt x="65" y="641"/>
                  </a:lnTo>
                  <a:lnTo>
                    <a:pt x="70" y="641"/>
                  </a:lnTo>
                  <a:lnTo>
                    <a:pt x="70" y="636"/>
                  </a:lnTo>
                  <a:lnTo>
                    <a:pt x="75" y="636"/>
                  </a:lnTo>
                  <a:lnTo>
                    <a:pt x="81" y="630"/>
                  </a:lnTo>
                  <a:lnTo>
                    <a:pt x="81" y="624"/>
                  </a:lnTo>
                  <a:lnTo>
                    <a:pt x="81" y="619"/>
                  </a:lnTo>
                  <a:lnTo>
                    <a:pt x="81" y="613"/>
                  </a:lnTo>
                  <a:lnTo>
                    <a:pt x="81" y="607"/>
                  </a:lnTo>
                  <a:lnTo>
                    <a:pt x="75" y="607"/>
                  </a:lnTo>
                  <a:lnTo>
                    <a:pt x="70" y="607"/>
                  </a:lnTo>
                  <a:lnTo>
                    <a:pt x="65" y="607"/>
                  </a:lnTo>
                  <a:lnTo>
                    <a:pt x="59" y="607"/>
                  </a:lnTo>
                  <a:lnTo>
                    <a:pt x="54" y="607"/>
                  </a:lnTo>
                  <a:lnTo>
                    <a:pt x="54" y="602"/>
                  </a:lnTo>
                  <a:lnTo>
                    <a:pt x="48" y="602"/>
                  </a:lnTo>
                  <a:lnTo>
                    <a:pt x="43" y="602"/>
                  </a:lnTo>
                  <a:lnTo>
                    <a:pt x="43" y="596"/>
                  </a:lnTo>
                  <a:lnTo>
                    <a:pt x="38" y="596"/>
                  </a:lnTo>
                  <a:lnTo>
                    <a:pt x="38" y="590"/>
                  </a:lnTo>
                  <a:lnTo>
                    <a:pt x="38" y="585"/>
                  </a:lnTo>
                  <a:lnTo>
                    <a:pt x="38" y="579"/>
                  </a:lnTo>
                  <a:lnTo>
                    <a:pt x="32" y="568"/>
                  </a:lnTo>
                  <a:lnTo>
                    <a:pt x="32" y="562"/>
                  </a:lnTo>
                  <a:lnTo>
                    <a:pt x="27" y="556"/>
                  </a:lnTo>
                  <a:lnTo>
                    <a:pt x="27" y="551"/>
                  </a:lnTo>
                  <a:lnTo>
                    <a:pt x="27" y="545"/>
                  </a:lnTo>
                  <a:lnTo>
                    <a:pt x="27" y="539"/>
                  </a:lnTo>
                  <a:lnTo>
                    <a:pt x="32" y="539"/>
                  </a:lnTo>
                  <a:lnTo>
                    <a:pt x="38" y="539"/>
                  </a:lnTo>
                  <a:lnTo>
                    <a:pt x="38" y="534"/>
                  </a:lnTo>
                  <a:lnTo>
                    <a:pt x="38" y="528"/>
                  </a:lnTo>
                  <a:lnTo>
                    <a:pt x="38" y="522"/>
                  </a:lnTo>
                  <a:lnTo>
                    <a:pt x="32" y="517"/>
                  </a:lnTo>
                  <a:lnTo>
                    <a:pt x="32" y="511"/>
                  </a:lnTo>
                  <a:lnTo>
                    <a:pt x="27" y="505"/>
                  </a:lnTo>
                  <a:lnTo>
                    <a:pt x="32" y="505"/>
                  </a:lnTo>
                  <a:lnTo>
                    <a:pt x="32" y="499"/>
                  </a:lnTo>
                  <a:lnTo>
                    <a:pt x="38" y="494"/>
                  </a:lnTo>
                  <a:lnTo>
                    <a:pt x="38" y="488"/>
                  </a:lnTo>
                  <a:lnTo>
                    <a:pt x="32" y="482"/>
                  </a:lnTo>
                  <a:lnTo>
                    <a:pt x="27" y="482"/>
                  </a:lnTo>
                  <a:lnTo>
                    <a:pt x="27" y="477"/>
                  </a:lnTo>
                  <a:lnTo>
                    <a:pt x="27" y="471"/>
                  </a:lnTo>
                  <a:lnTo>
                    <a:pt x="22" y="471"/>
                  </a:lnTo>
                  <a:lnTo>
                    <a:pt x="22" y="465"/>
                  </a:lnTo>
                  <a:lnTo>
                    <a:pt x="22" y="460"/>
                  </a:lnTo>
                  <a:lnTo>
                    <a:pt x="22" y="454"/>
                  </a:lnTo>
                  <a:lnTo>
                    <a:pt x="16" y="448"/>
                  </a:lnTo>
                  <a:lnTo>
                    <a:pt x="22" y="443"/>
                  </a:lnTo>
                  <a:lnTo>
                    <a:pt x="16" y="443"/>
                  </a:lnTo>
                  <a:lnTo>
                    <a:pt x="16" y="437"/>
                  </a:lnTo>
                  <a:lnTo>
                    <a:pt x="16" y="431"/>
                  </a:lnTo>
                  <a:lnTo>
                    <a:pt x="11" y="431"/>
                  </a:lnTo>
                  <a:lnTo>
                    <a:pt x="6" y="431"/>
                  </a:lnTo>
                  <a:lnTo>
                    <a:pt x="11" y="420"/>
                  </a:lnTo>
                  <a:lnTo>
                    <a:pt x="16" y="414"/>
                  </a:lnTo>
                  <a:lnTo>
                    <a:pt x="11" y="409"/>
                  </a:lnTo>
                  <a:lnTo>
                    <a:pt x="16" y="409"/>
                  </a:lnTo>
                  <a:lnTo>
                    <a:pt x="16" y="403"/>
                  </a:lnTo>
                  <a:lnTo>
                    <a:pt x="16" y="397"/>
                  </a:lnTo>
                  <a:lnTo>
                    <a:pt x="16" y="392"/>
                  </a:lnTo>
                  <a:lnTo>
                    <a:pt x="16" y="386"/>
                  </a:lnTo>
                  <a:lnTo>
                    <a:pt x="27" y="386"/>
                  </a:lnTo>
                  <a:lnTo>
                    <a:pt x="32" y="380"/>
                  </a:lnTo>
                  <a:lnTo>
                    <a:pt x="43" y="374"/>
                  </a:lnTo>
                  <a:lnTo>
                    <a:pt x="48" y="363"/>
                  </a:lnTo>
                  <a:lnTo>
                    <a:pt x="59" y="363"/>
                  </a:lnTo>
                  <a:lnTo>
                    <a:pt x="59" y="357"/>
                  </a:lnTo>
                  <a:lnTo>
                    <a:pt x="65" y="352"/>
                  </a:lnTo>
                  <a:lnTo>
                    <a:pt x="70" y="352"/>
                  </a:lnTo>
                  <a:lnTo>
                    <a:pt x="70" y="346"/>
                  </a:lnTo>
                  <a:lnTo>
                    <a:pt x="75" y="340"/>
                  </a:lnTo>
                  <a:lnTo>
                    <a:pt x="75" y="335"/>
                  </a:lnTo>
                  <a:lnTo>
                    <a:pt x="70" y="335"/>
                  </a:lnTo>
                  <a:lnTo>
                    <a:pt x="65" y="329"/>
                  </a:lnTo>
                  <a:lnTo>
                    <a:pt x="65" y="323"/>
                  </a:lnTo>
                  <a:lnTo>
                    <a:pt x="70" y="318"/>
                  </a:lnTo>
                  <a:lnTo>
                    <a:pt x="70" y="312"/>
                  </a:lnTo>
                  <a:lnTo>
                    <a:pt x="70" y="306"/>
                  </a:lnTo>
                  <a:lnTo>
                    <a:pt x="70" y="301"/>
                  </a:lnTo>
                  <a:lnTo>
                    <a:pt x="70" y="295"/>
                  </a:lnTo>
                  <a:lnTo>
                    <a:pt x="70" y="289"/>
                  </a:lnTo>
                  <a:lnTo>
                    <a:pt x="70" y="284"/>
                  </a:lnTo>
                  <a:lnTo>
                    <a:pt x="70" y="278"/>
                  </a:lnTo>
                  <a:lnTo>
                    <a:pt x="70" y="272"/>
                  </a:lnTo>
                  <a:lnTo>
                    <a:pt x="65" y="272"/>
                  </a:lnTo>
                  <a:lnTo>
                    <a:pt x="65" y="267"/>
                  </a:lnTo>
                  <a:lnTo>
                    <a:pt x="59" y="249"/>
                  </a:lnTo>
                  <a:lnTo>
                    <a:pt x="59" y="244"/>
                  </a:lnTo>
                  <a:lnTo>
                    <a:pt x="38" y="232"/>
                  </a:lnTo>
                  <a:lnTo>
                    <a:pt x="27" y="221"/>
                  </a:lnTo>
                  <a:lnTo>
                    <a:pt x="22" y="215"/>
                  </a:lnTo>
                  <a:lnTo>
                    <a:pt x="16" y="210"/>
                  </a:lnTo>
                  <a:lnTo>
                    <a:pt x="11" y="204"/>
                  </a:lnTo>
                  <a:lnTo>
                    <a:pt x="6" y="204"/>
                  </a:lnTo>
                  <a:lnTo>
                    <a:pt x="6" y="193"/>
                  </a:lnTo>
                  <a:lnTo>
                    <a:pt x="6" y="187"/>
                  </a:lnTo>
                  <a:lnTo>
                    <a:pt x="0" y="181"/>
                  </a:lnTo>
                  <a:lnTo>
                    <a:pt x="6" y="176"/>
                  </a:lnTo>
                  <a:lnTo>
                    <a:pt x="6" y="170"/>
                  </a:lnTo>
                  <a:lnTo>
                    <a:pt x="6" y="164"/>
                  </a:lnTo>
                  <a:lnTo>
                    <a:pt x="6" y="159"/>
                  </a:lnTo>
                  <a:lnTo>
                    <a:pt x="6" y="153"/>
                  </a:lnTo>
                  <a:lnTo>
                    <a:pt x="6" y="147"/>
                  </a:lnTo>
                  <a:lnTo>
                    <a:pt x="11" y="147"/>
                  </a:lnTo>
                  <a:lnTo>
                    <a:pt x="11" y="142"/>
                  </a:lnTo>
                  <a:lnTo>
                    <a:pt x="11" y="136"/>
                  </a:lnTo>
                  <a:lnTo>
                    <a:pt x="22" y="130"/>
                  </a:lnTo>
                  <a:lnTo>
                    <a:pt x="22" y="124"/>
                  </a:lnTo>
                  <a:lnTo>
                    <a:pt x="22" y="119"/>
                  </a:lnTo>
                  <a:lnTo>
                    <a:pt x="27" y="113"/>
                  </a:lnTo>
                  <a:lnTo>
                    <a:pt x="32" y="113"/>
                  </a:lnTo>
                  <a:lnTo>
                    <a:pt x="38" y="107"/>
                  </a:lnTo>
                  <a:lnTo>
                    <a:pt x="43" y="102"/>
                  </a:lnTo>
                  <a:lnTo>
                    <a:pt x="43" y="90"/>
                  </a:lnTo>
                  <a:lnTo>
                    <a:pt x="48" y="85"/>
                  </a:lnTo>
                  <a:lnTo>
                    <a:pt x="48" y="79"/>
                  </a:lnTo>
                  <a:lnTo>
                    <a:pt x="48" y="73"/>
                  </a:lnTo>
                  <a:lnTo>
                    <a:pt x="48" y="68"/>
                  </a:lnTo>
                  <a:lnTo>
                    <a:pt x="48" y="62"/>
                  </a:lnTo>
                  <a:lnTo>
                    <a:pt x="43" y="56"/>
                  </a:lnTo>
                  <a:lnTo>
                    <a:pt x="38" y="56"/>
                  </a:lnTo>
                  <a:lnTo>
                    <a:pt x="32" y="51"/>
                  </a:lnTo>
                  <a:lnTo>
                    <a:pt x="27" y="45"/>
                  </a:lnTo>
                  <a:lnTo>
                    <a:pt x="22" y="45"/>
                  </a:lnTo>
                  <a:lnTo>
                    <a:pt x="16" y="39"/>
                  </a:lnTo>
                  <a:lnTo>
                    <a:pt x="16" y="34"/>
                  </a:lnTo>
                  <a:lnTo>
                    <a:pt x="16" y="28"/>
                  </a:lnTo>
                  <a:lnTo>
                    <a:pt x="22" y="22"/>
                  </a:lnTo>
                  <a:lnTo>
                    <a:pt x="38" y="5"/>
                  </a:lnTo>
                  <a:lnTo>
                    <a:pt x="43" y="0"/>
                  </a:lnTo>
                  <a:close/>
                </a:path>
              </a:pathLst>
            </a:custGeom>
            <a:solidFill>
              <a:srgbClr val="3399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454047" name="Freeform 211">
              <a:extLst>
                <a:ext uri="{FF2B5EF4-FFF2-40B4-BE49-F238E27FC236}">
                  <a16:creationId xmlns:a16="http://schemas.microsoft.com/office/drawing/2014/main" id="{00000000-0008-0000-0200-00005FB43400}"/>
                </a:ext>
              </a:extLst>
            </xdr:cNvPr>
            <xdr:cNvSpPr>
              <a:spLocks/>
            </xdr:cNvSpPr>
          </xdr:nvSpPr>
          <xdr:spPr bwMode="auto">
            <a:xfrm>
              <a:off x="2367" y="1447"/>
              <a:ext cx="30" cy="22"/>
            </a:xfrm>
            <a:custGeom>
              <a:avLst/>
              <a:gdLst>
                <a:gd name="T0" fmla="*/ 0 w 6"/>
                <a:gd name="T1" fmla="*/ 0 h 4"/>
                <a:gd name="T2" fmla="*/ 2147483646 w 6"/>
                <a:gd name="T3" fmla="*/ 2147483646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2147483646 w 6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4"/>
                <a:gd name="T20" fmla="*/ 6 w 6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4">
                  <a:moveTo>
                    <a:pt x="0" y="0"/>
                  </a:moveTo>
                  <a:lnTo>
                    <a:pt x="1" y="1"/>
                  </a:lnTo>
                  <a:lnTo>
                    <a:pt x="2" y="3"/>
                  </a:lnTo>
                  <a:lnTo>
                    <a:pt x="3" y="4"/>
                  </a:lnTo>
                  <a:lnTo>
                    <a:pt x="5" y="4"/>
                  </a:lnTo>
                  <a:lnTo>
                    <a:pt x="6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48" name="Freeform 212">
              <a:extLst>
                <a:ext uri="{FF2B5EF4-FFF2-40B4-BE49-F238E27FC236}">
                  <a16:creationId xmlns:a16="http://schemas.microsoft.com/office/drawing/2014/main" id="{00000000-0008-0000-0200-000060B43400}"/>
                </a:ext>
              </a:extLst>
            </xdr:cNvPr>
            <xdr:cNvSpPr>
              <a:spLocks/>
            </xdr:cNvSpPr>
          </xdr:nvSpPr>
          <xdr:spPr bwMode="auto">
            <a:xfrm>
              <a:off x="2410" y="1468"/>
              <a:ext cx="39" cy="18"/>
            </a:xfrm>
            <a:custGeom>
              <a:avLst/>
              <a:gdLst>
                <a:gd name="T0" fmla="*/ 0 w 7"/>
                <a:gd name="T1" fmla="*/ 0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2147483646 w 7"/>
                <a:gd name="T9" fmla="*/ 2147483646 h 3"/>
                <a:gd name="T10" fmla="*/ 2147483646 w 7"/>
                <a:gd name="T11" fmla="*/ 2147483646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3"/>
                <a:gd name="T20" fmla="*/ 7 w 7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3">
                  <a:moveTo>
                    <a:pt x="0" y="0"/>
                  </a:moveTo>
                  <a:lnTo>
                    <a:pt x="1" y="1"/>
                  </a:lnTo>
                  <a:lnTo>
                    <a:pt x="3" y="2"/>
                  </a:lnTo>
                  <a:lnTo>
                    <a:pt x="5" y="2"/>
                  </a:lnTo>
                  <a:lnTo>
                    <a:pt x="7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49" name="Freeform 213">
              <a:extLst>
                <a:ext uri="{FF2B5EF4-FFF2-40B4-BE49-F238E27FC236}">
                  <a16:creationId xmlns:a16="http://schemas.microsoft.com/office/drawing/2014/main" id="{00000000-0008-0000-0200-000061B43400}"/>
                </a:ext>
              </a:extLst>
            </xdr:cNvPr>
            <xdr:cNvSpPr>
              <a:spLocks/>
            </xdr:cNvSpPr>
          </xdr:nvSpPr>
          <xdr:spPr bwMode="auto">
            <a:xfrm>
              <a:off x="2459" y="1481"/>
              <a:ext cx="42" cy="5"/>
            </a:xfrm>
            <a:custGeom>
              <a:avLst/>
              <a:gdLst>
                <a:gd name="T0" fmla="*/ 0 w 8"/>
                <a:gd name="T1" fmla="*/ 2147483646 h 1"/>
                <a:gd name="T2" fmla="*/ 2147483646 w 8"/>
                <a:gd name="T3" fmla="*/ 2147483646 h 1"/>
                <a:gd name="T4" fmla="*/ 2147483646 w 8"/>
                <a:gd name="T5" fmla="*/ 2147483646 h 1"/>
                <a:gd name="T6" fmla="*/ 2147483646 w 8"/>
                <a:gd name="T7" fmla="*/ 0 h 1"/>
                <a:gd name="T8" fmla="*/ 2147483646 w 8"/>
                <a:gd name="T9" fmla="*/ 0 h 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8"/>
                <a:gd name="T16" fmla="*/ 0 h 1"/>
                <a:gd name="T17" fmla="*/ 8 w 8"/>
                <a:gd name="T18" fmla="*/ 1 h 1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8" h="1">
                  <a:moveTo>
                    <a:pt x="0" y="1"/>
                  </a:moveTo>
                  <a:lnTo>
                    <a:pt x="3" y="1"/>
                  </a:lnTo>
                  <a:lnTo>
                    <a:pt x="5" y="1"/>
                  </a:lnTo>
                  <a:lnTo>
                    <a:pt x="7" y="0"/>
                  </a:lnTo>
                  <a:lnTo>
                    <a:pt x="8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50" name="Freeform 214">
              <a:extLst>
                <a:ext uri="{FF2B5EF4-FFF2-40B4-BE49-F238E27FC236}">
                  <a16:creationId xmlns:a16="http://schemas.microsoft.com/office/drawing/2014/main" id="{00000000-0008-0000-0200-000062B43400}"/>
                </a:ext>
              </a:extLst>
            </xdr:cNvPr>
            <xdr:cNvSpPr>
              <a:spLocks/>
            </xdr:cNvSpPr>
          </xdr:nvSpPr>
          <xdr:spPr bwMode="auto">
            <a:xfrm>
              <a:off x="2512" y="1486"/>
              <a:ext cx="41" cy="0"/>
            </a:xfrm>
            <a:custGeom>
              <a:avLst/>
              <a:gdLst>
                <a:gd name="T0" fmla="*/ 0 w 8"/>
                <a:gd name="T1" fmla="*/ 0 w 8"/>
                <a:gd name="T2" fmla="*/ 2147483646 w 8"/>
                <a:gd name="T3" fmla="*/ 2147483646 w 8"/>
                <a:gd name="T4" fmla="*/ 2147483646 w 8"/>
                <a:gd name="T5" fmla="*/ 0 60000 65536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w 8"/>
                <a:gd name="T11" fmla="*/ 8 w 8"/>
              </a:gdLst>
              <a:ahLst/>
              <a:cxnLst>
                <a:cxn ang="T5">
                  <a:pos x="T0" y="0"/>
                </a:cxn>
                <a:cxn ang="T6">
                  <a:pos x="T1" y="0"/>
                </a:cxn>
                <a:cxn ang="T7">
                  <a:pos x="T2" y="0"/>
                </a:cxn>
                <a:cxn ang="T8">
                  <a:pos x="T3" y="0"/>
                </a:cxn>
                <a:cxn ang="T9">
                  <a:pos x="T4" y="0"/>
                </a:cxn>
              </a:cxnLst>
              <a:rect l="T10" t="0" r="T11" b="0"/>
              <a:pathLst>
                <a:path w="8">
                  <a:moveTo>
                    <a:pt x="0" y="0"/>
                  </a:moveTo>
                  <a:lnTo>
                    <a:pt x="0" y="0"/>
                  </a:lnTo>
                  <a:lnTo>
                    <a:pt x="2" y="0"/>
                  </a:lnTo>
                  <a:lnTo>
                    <a:pt x="6" y="0"/>
                  </a:lnTo>
                  <a:lnTo>
                    <a:pt x="8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51" name="Freeform 215">
              <a:extLst>
                <a:ext uri="{FF2B5EF4-FFF2-40B4-BE49-F238E27FC236}">
                  <a16:creationId xmlns:a16="http://schemas.microsoft.com/office/drawing/2014/main" id="{00000000-0008-0000-0200-000063B43400}"/>
                </a:ext>
              </a:extLst>
            </xdr:cNvPr>
            <xdr:cNvSpPr>
              <a:spLocks/>
            </xdr:cNvSpPr>
          </xdr:nvSpPr>
          <xdr:spPr bwMode="auto">
            <a:xfrm>
              <a:off x="2566" y="1486"/>
              <a:ext cx="42" cy="0"/>
            </a:xfrm>
            <a:custGeom>
              <a:avLst/>
              <a:gdLst>
                <a:gd name="T0" fmla="*/ 0 w 8"/>
                <a:gd name="T1" fmla="*/ 0 w 8"/>
                <a:gd name="T2" fmla="*/ 2147483646 w 8"/>
                <a:gd name="T3" fmla="*/ 2147483646 w 8"/>
                <a:gd name="T4" fmla="*/ 2147483646 w 8"/>
                <a:gd name="T5" fmla="*/ 0 60000 65536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w 8"/>
                <a:gd name="T11" fmla="*/ 8 w 8"/>
              </a:gdLst>
              <a:ahLst/>
              <a:cxnLst>
                <a:cxn ang="T5">
                  <a:pos x="T0" y="0"/>
                </a:cxn>
                <a:cxn ang="T6">
                  <a:pos x="T1" y="0"/>
                </a:cxn>
                <a:cxn ang="T7">
                  <a:pos x="T2" y="0"/>
                </a:cxn>
                <a:cxn ang="T8">
                  <a:pos x="T3" y="0"/>
                </a:cxn>
                <a:cxn ang="T9">
                  <a:pos x="T4" y="0"/>
                </a:cxn>
              </a:cxnLst>
              <a:rect l="T10" t="0" r="T11" b="0"/>
              <a:pathLst>
                <a:path w="8">
                  <a:moveTo>
                    <a:pt x="0" y="0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6" y="0"/>
                  </a:lnTo>
                  <a:lnTo>
                    <a:pt x="8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52" name="Freeform 216">
              <a:extLst>
                <a:ext uri="{FF2B5EF4-FFF2-40B4-BE49-F238E27FC236}">
                  <a16:creationId xmlns:a16="http://schemas.microsoft.com/office/drawing/2014/main" id="{00000000-0008-0000-0200-000064B43400}"/>
                </a:ext>
              </a:extLst>
            </xdr:cNvPr>
            <xdr:cNvSpPr>
              <a:spLocks/>
            </xdr:cNvSpPr>
          </xdr:nvSpPr>
          <xdr:spPr bwMode="auto">
            <a:xfrm>
              <a:off x="2619" y="1486"/>
              <a:ext cx="40" cy="6"/>
            </a:xfrm>
            <a:custGeom>
              <a:avLst/>
              <a:gdLst>
                <a:gd name="T0" fmla="*/ 0 w 7"/>
                <a:gd name="T1" fmla="*/ 0 h 1"/>
                <a:gd name="T2" fmla="*/ 2147483646 w 7"/>
                <a:gd name="T3" fmla="*/ 2147483646 h 1"/>
                <a:gd name="T4" fmla="*/ 2147483646 w 7"/>
                <a:gd name="T5" fmla="*/ 2147483646 h 1"/>
                <a:gd name="T6" fmla="*/ 2147483646 w 7"/>
                <a:gd name="T7" fmla="*/ 2147483646 h 1"/>
                <a:gd name="T8" fmla="*/ 2147483646 w 7"/>
                <a:gd name="T9" fmla="*/ 0 h 1"/>
                <a:gd name="T10" fmla="*/ 2147483646 w 7"/>
                <a:gd name="T11" fmla="*/ 0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1"/>
                <a:gd name="T20" fmla="*/ 7 w 7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1">
                  <a:moveTo>
                    <a:pt x="0" y="0"/>
                  </a:moveTo>
                  <a:lnTo>
                    <a:pt x="2" y="1"/>
                  </a:lnTo>
                  <a:lnTo>
                    <a:pt x="4" y="1"/>
                  </a:lnTo>
                  <a:lnTo>
                    <a:pt x="6" y="1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4053" name="Freeform 217">
              <a:extLst>
                <a:ext uri="{FF2B5EF4-FFF2-40B4-BE49-F238E27FC236}">
                  <a16:creationId xmlns:a16="http://schemas.microsoft.com/office/drawing/2014/main" id="{00000000-0008-0000-0200-000065B43400}"/>
                </a:ext>
              </a:extLst>
            </xdr:cNvPr>
            <xdr:cNvSpPr>
              <a:spLocks/>
            </xdr:cNvSpPr>
          </xdr:nvSpPr>
          <xdr:spPr bwMode="auto">
            <a:xfrm>
              <a:off x="2667" y="1481"/>
              <a:ext cx="31" cy="22"/>
            </a:xfrm>
            <a:custGeom>
              <a:avLst/>
              <a:gdLst>
                <a:gd name="T0" fmla="*/ 0 w 6"/>
                <a:gd name="T1" fmla="*/ 2147483646 h 4"/>
                <a:gd name="T2" fmla="*/ 2147483646 w 6"/>
                <a:gd name="T3" fmla="*/ 0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2147483646 w 6"/>
                <a:gd name="T11" fmla="*/ 2147483646 h 4"/>
                <a:gd name="T12" fmla="*/ 2147483646 w 6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4"/>
                <a:gd name="T23" fmla="*/ 6 w 6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4">
                  <a:moveTo>
                    <a:pt x="0" y="1"/>
                  </a:moveTo>
                  <a:lnTo>
                    <a:pt x="1" y="0"/>
                  </a:lnTo>
                  <a:lnTo>
                    <a:pt x="2" y="1"/>
                  </a:lnTo>
                  <a:lnTo>
                    <a:pt x="3" y="2"/>
                  </a:lnTo>
                  <a:lnTo>
                    <a:pt x="5" y="3"/>
                  </a:lnTo>
                  <a:lnTo>
                    <a:pt x="6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3441195" name="Group 419">
            <a:extLst>
              <a:ext uri="{FF2B5EF4-FFF2-40B4-BE49-F238E27FC236}">
                <a16:creationId xmlns:a16="http://schemas.microsoft.com/office/drawing/2014/main" id="{00000000-0008-0000-0200-00002B823400}"/>
              </a:ext>
            </a:extLst>
          </xdr:cNvPr>
          <xdr:cNvGrpSpPr>
            <a:grpSpLocks/>
          </xdr:cNvGrpSpPr>
        </xdr:nvGrpSpPr>
        <xdr:grpSpPr bwMode="auto">
          <a:xfrm>
            <a:off x="994091" y="2648256"/>
            <a:ext cx="2774421" cy="3016020"/>
            <a:chOff x="1686" y="1447"/>
            <a:chExt cx="2204" cy="2219"/>
          </a:xfrm>
        </xdr:grpSpPr>
        <xdr:sp macro="" textlink="">
          <xdr:nvSpPr>
            <xdr:cNvPr id="3441366" name="Freeform 219">
              <a:extLst>
                <a:ext uri="{FF2B5EF4-FFF2-40B4-BE49-F238E27FC236}">
                  <a16:creationId xmlns:a16="http://schemas.microsoft.com/office/drawing/2014/main" id="{00000000-0008-0000-0200-0000D6823400}"/>
                </a:ext>
              </a:extLst>
            </xdr:cNvPr>
            <xdr:cNvSpPr>
              <a:spLocks/>
            </xdr:cNvSpPr>
          </xdr:nvSpPr>
          <xdr:spPr bwMode="auto">
            <a:xfrm>
              <a:off x="2710" y="1509"/>
              <a:ext cx="34" cy="28"/>
            </a:xfrm>
            <a:custGeom>
              <a:avLst/>
              <a:gdLst>
                <a:gd name="T0" fmla="*/ 0 w 6"/>
                <a:gd name="T1" fmla="*/ 0 h 5"/>
                <a:gd name="T2" fmla="*/ 2147483646 w 6"/>
                <a:gd name="T3" fmla="*/ 2147483646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2147483646 h 5"/>
                <a:gd name="T10" fmla="*/ 2147483646 w 6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5"/>
                <a:gd name="T20" fmla="*/ 6 w 6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5">
                  <a:moveTo>
                    <a:pt x="0" y="0"/>
                  </a:moveTo>
                  <a:lnTo>
                    <a:pt x="1" y="1"/>
                  </a:lnTo>
                  <a:lnTo>
                    <a:pt x="3" y="2"/>
                  </a:lnTo>
                  <a:lnTo>
                    <a:pt x="4" y="3"/>
                  </a:lnTo>
                  <a:lnTo>
                    <a:pt x="5" y="4"/>
                  </a:lnTo>
                  <a:lnTo>
                    <a:pt x="6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67" name="Freeform 220">
              <a:extLst>
                <a:ext uri="{FF2B5EF4-FFF2-40B4-BE49-F238E27FC236}">
                  <a16:creationId xmlns:a16="http://schemas.microsoft.com/office/drawing/2014/main" id="{00000000-0008-0000-0200-0000D7823400}"/>
                </a:ext>
              </a:extLst>
            </xdr:cNvPr>
            <xdr:cNvSpPr>
              <a:spLocks/>
            </xdr:cNvSpPr>
          </xdr:nvSpPr>
          <xdr:spPr bwMode="auto">
            <a:xfrm>
              <a:off x="2749" y="1548"/>
              <a:ext cx="15" cy="41"/>
            </a:xfrm>
            <a:custGeom>
              <a:avLst/>
              <a:gdLst>
                <a:gd name="T0" fmla="*/ 0 w 3"/>
                <a:gd name="T1" fmla="*/ 0 h 7"/>
                <a:gd name="T2" fmla="*/ 0 w 3"/>
                <a:gd name="T3" fmla="*/ 0 h 7"/>
                <a:gd name="T4" fmla="*/ 0 w 3"/>
                <a:gd name="T5" fmla="*/ 2147483646 h 7"/>
                <a:gd name="T6" fmla="*/ 2147483646 w 3"/>
                <a:gd name="T7" fmla="*/ 2147483646 h 7"/>
                <a:gd name="T8" fmla="*/ 2147483646 w 3"/>
                <a:gd name="T9" fmla="*/ 2147483646 h 7"/>
                <a:gd name="T10" fmla="*/ 2147483646 w 3"/>
                <a:gd name="T11" fmla="*/ 2147483646 h 7"/>
                <a:gd name="T12" fmla="*/ 2147483646 w 3"/>
                <a:gd name="T13" fmla="*/ 2147483646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7"/>
                <a:gd name="T23" fmla="*/ 3 w 3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7">
                  <a:moveTo>
                    <a:pt x="0" y="0"/>
                  </a:moveTo>
                  <a:lnTo>
                    <a:pt x="0" y="0"/>
                  </a:lnTo>
                  <a:lnTo>
                    <a:pt x="0" y="2"/>
                  </a:lnTo>
                  <a:lnTo>
                    <a:pt x="1" y="4"/>
                  </a:lnTo>
                  <a:lnTo>
                    <a:pt x="2" y="6"/>
                  </a:lnTo>
                  <a:lnTo>
                    <a:pt x="3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68" name="Freeform 221">
              <a:extLst>
                <a:ext uri="{FF2B5EF4-FFF2-40B4-BE49-F238E27FC236}">
                  <a16:creationId xmlns:a16="http://schemas.microsoft.com/office/drawing/2014/main" id="{00000000-0008-0000-0200-0000D8823400}"/>
                </a:ext>
              </a:extLst>
            </xdr:cNvPr>
            <xdr:cNvSpPr>
              <a:spLocks/>
            </xdr:cNvSpPr>
          </xdr:nvSpPr>
          <xdr:spPr bwMode="auto">
            <a:xfrm>
              <a:off x="2769" y="1599"/>
              <a:ext cx="22" cy="33"/>
            </a:xfrm>
            <a:custGeom>
              <a:avLst/>
              <a:gdLst>
                <a:gd name="T0" fmla="*/ 0 w 4"/>
                <a:gd name="T1" fmla="*/ 0 h 6"/>
                <a:gd name="T2" fmla="*/ 0 w 4"/>
                <a:gd name="T3" fmla="*/ 2147483646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2147483646 h 6"/>
                <a:gd name="T10" fmla="*/ 2147483646 w 4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6"/>
                <a:gd name="T20" fmla="*/ 4 w 4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6">
                  <a:moveTo>
                    <a:pt x="0" y="0"/>
                  </a:moveTo>
                  <a:lnTo>
                    <a:pt x="0" y="1"/>
                  </a:lnTo>
                  <a:lnTo>
                    <a:pt x="1" y="3"/>
                  </a:lnTo>
                  <a:lnTo>
                    <a:pt x="2" y="5"/>
                  </a:lnTo>
                  <a:lnTo>
                    <a:pt x="3" y="6"/>
                  </a:lnTo>
                  <a:lnTo>
                    <a:pt x="4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69" name="Freeform 222">
              <a:extLst>
                <a:ext uri="{FF2B5EF4-FFF2-40B4-BE49-F238E27FC236}">
                  <a16:creationId xmlns:a16="http://schemas.microsoft.com/office/drawing/2014/main" id="{00000000-0008-0000-0200-0000D9823400}"/>
                </a:ext>
              </a:extLst>
            </xdr:cNvPr>
            <xdr:cNvSpPr>
              <a:spLocks/>
            </xdr:cNvSpPr>
          </xdr:nvSpPr>
          <xdr:spPr bwMode="auto">
            <a:xfrm>
              <a:off x="2802" y="1640"/>
              <a:ext cx="16" cy="39"/>
            </a:xfrm>
            <a:custGeom>
              <a:avLst/>
              <a:gdLst>
                <a:gd name="T0" fmla="*/ 0 w 3"/>
                <a:gd name="T1" fmla="*/ 0 h 7"/>
                <a:gd name="T2" fmla="*/ 0 w 3"/>
                <a:gd name="T3" fmla="*/ 0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2147483646 w 3"/>
                <a:gd name="T9" fmla="*/ 2147483646 h 7"/>
                <a:gd name="T10" fmla="*/ 2147483646 w 3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7"/>
                <a:gd name="T20" fmla="*/ 3 w 3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7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2" y="4"/>
                  </a:lnTo>
                  <a:lnTo>
                    <a:pt x="2" y="6"/>
                  </a:lnTo>
                  <a:lnTo>
                    <a:pt x="3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70" name="Freeform 223">
              <a:extLst>
                <a:ext uri="{FF2B5EF4-FFF2-40B4-BE49-F238E27FC236}">
                  <a16:creationId xmlns:a16="http://schemas.microsoft.com/office/drawing/2014/main" id="{00000000-0008-0000-0200-0000DA823400}"/>
                </a:ext>
              </a:extLst>
            </xdr:cNvPr>
            <xdr:cNvSpPr>
              <a:spLocks/>
            </xdr:cNvSpPr>
          </xdr:nvSpPr>
          <xdr:spPr bwMode="auto">
            <a:xfrm>
              <a:off x="2824" y="1674"/>
              <a:ext cx="37" cy="17"/>
            </a:xfrm>
            <a:custGeom>
              <a:avLst/>
              <a:gdLst>
                <a:gd name="T0" fmla="*/ 0 w 7"/>
                <a:gd name="T1" fmla="*/ 2147483646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2147483646 w 7"/>
                <a:gd name="T9" fmla="*/ 0 h 3"/>
                <a:gd name="T10" fmla="*/ 2147483646 w 7"/>
                <a:gd name="T11" fmla="*/ 0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3"/>
                <a:gd name="T20" fmla="*/ 7 w 7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3">
                  <a:moveTo>
                    <a:pt x="0" y="2"/>
                  </a:moveTo>
                  <a:lnTo>
                    <a:pt x="1" y="3"/>
                  </a:lnTo>
                  <a:lnTo>
                    <a:pt x="3" y="3"/>
                  </a:lnTo>
                  <a:lnTo>
                    <a:pt x="5" y="1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71" name="Freeform 224">
              <a:extLst>
                <a:ext uri="{FF2B5EF4-FFF2-40B4-BE49-F238E27FC236}">
                  <a16:creationId xmlns:a16="http://schemas.microsoft.com/office/drawing/2014/main" id="{00000000-0008-0000-0200-0000DB823400}"/>
                </a:ext>
              </a:extLst>
            </xdr:cNvPr>
            <xdr:cNvSpPr>
              <a:spLocks/>
            </xdr:cNvSpPr>
          </xdr:nvSpPr>
          <xdr:spPr bwMode="auto">
            <a:xfrm>
              <a:off x="2871" y="1661"/>
              <a:ext cx="42" cy="5"/>
            </a:xfrm>
            <a:custGeom>
              <a:avLst/>
              <a:gdLst>
                <a:gd name="T0" fmla="*/ 0 w 8"/>
                <a:gd name="T1" fmla="*/ 2147483646 h 1"/>
                <a:gd name="T2" fmla="*/ 0 w 8"/>
                <a:gd name="T3" fmla="*/ 2147483646 h 1"/>
                <a:gd name="T4" fmla="*/ 2147483646 w 8"/>
                <a:gd name="T5" fmla="*/ 2147483646 h 1"/>
                <a:gd name="T6" fmla="*/ 2147483646 w 8"/>
                <a:gd name="T7" fmla="*/ 0 h 1"/>
                <a:gd name="T8" fmla="*/ 2147483646 w 8"/>
                <a:gd name="T9" fmla="*/ 0 h 1"/>
                <a:gd name="T10" fmla="*/ 2147483646 w 8"/>
                <a:gd name="T11" fmla="*/ 0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8"/>
                <a:gd name="T19" fmla="*/ 0 h 1"/>
                <a:gd name="T20" fmla="*/ 8 w 8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8" h="1">
                  <a:moveTo>
                    <a:pt x="0" y="1"/>
                  </a:moveTo>
                  <a:lnTo>
                    <a:pt x="0" y="1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lnTo>
                    <a:pt x="8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72" name="Freeform 225">
              <a:extLst>
                <a:ext uri="{FF2B5EF4-FFF2-40B4-BE49-F238E27FC236}">
                  <a16:creationId xmlns:a16="http://schemas.microsoft.com/office/drawing/2014/main" id="{00000000-0008-0000-0200-0000DC823400}"/>
                </a:ext>
              </a:extLst>
            </xdr:cNvPr>
            <xdr:cNvSpPr>
              <a:spLocks/>
            </xdr:cNvSpPr>
          </xdr:nvSpPr>
          <xdr:spPr bwMode="auto">
            <a:xfrm>
              <a:off x="2925" y="1656"/>
              <a:ext cx="39" cy="5"/>
            </a:xfrm>
            <a:custGeom>
              <a:avLst/>
              <a:gdLst>
                <a:gd name="T0" fmla="*/ 0 w 7"/>
                <a:gd name="T1" fmla="*/ 2147483646 h 1"/>
                <a:gd name="T2" fmla="*/ 2147483646 w 7"/>
                <a:gd name="T3" fmla="*/ 2147483646 h 1"/>
                <a:gd name="T4" fmla="*/ 2147483646 w 7"/>
                <a:gd name="T5" fmla="*/ 0 h 1"/>
                <a:gd name="T6" fmla="*/ 2147483646 w 7"/>
                <a:gd name="T7" fmla="*/ 0 h 1"/>
                <a:gd name="T8" fmla="*/ 2147483646 w 7"/>
                <a:gd name="T9" fmla="*/ 2147483646 h 1"/>
                <a:gd name="T10" fmla="*/ 2147483646 w 7"/>
                <a:gd name="T11" fmla="*/ 2147483646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1"/>
                <a:gd name="T20" fmla="*/ 7 w 7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1">
                  <a:moveTo>
                    <a:pt x="0" y="1"/>
                  </a:moveTo>
                  <a:lnTo>
                    <a:pt x="2" y="1"/>
                  </a:lnTo>
                  <a:lnTo>
                    <a:pt x="3" y="0"/>
                  </a:lnTo>
                  <a:lnTo>
                    <a:pt x="5" y="0"/>
                  </a:lnTo>
                  <a:lnTo>
                    <a:pt x="6" y="1"/>
                  </a:lnTo>
                  <a:lnTo>
                    <a:pt x="7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73" name="Freeform 226">
              <a:extLst>
                <a:ext uri="{FF2B5EF4-FFF2-40B4-BE49-F238E27FC236}">
                  <a16:creationId xmlns:a16="http://schemas.microsoft.com/office/drawing/2014/main" id="{00000000-0008-0000-0200-0000DD823400}"/>
                </a:ext>
              </a:extLst>
            </xdr:cNvPr>
            <xdr:cNvSpPr>
              <a:spLocks/>
            </xdr:cNvSpPr>
          </xdr:nvSpPr>
          <xdr:spPr bwMode="auto">
            <a:xfrm>
              <a:off x="2974" y="1668"/>
              <a:ext cx="26" cy="11"/>
            </a:xfrm>
            <a:custGeom>
              <a:avLst/>
              <a:gdLst>
                <a:gd name="T0" fmla="*/ 0 w 5"/>
                <a:gd name="T1" fmla="*/ 0 h 2"/>
                <a:gd name="T2" fmla="*/ 0 w 5"/>
                <a:gd name="T3" fmla="*/ 0 h 2"/>
                <a:gd name="T4" fmla="*/ 2147483646 w 5"/>
                <a:gd name="T5" fmla="*/ 0 h 2"/>
                <a:gd name="T6" fmla="*/ 2147483646 w 5"/>
                <a:gd name="T7" fmla="*/ 2147483646 h 2"/>
                <a:gd name="T8" fmla="*/ 2147483646 w 5"/>
                <a:gd name="T9" fmla="*/ 2147483646 h 2"/>
                <a:gd name="T10" fmla="*/ 2147483646 w 5"/>
                <a:gd name="T11" fmla="*/ 2147483646 h 2"/>
                <a:gd name="T12" fmla="*/ 2147483646 w 5"/>
                <a:gd name="T13" fmla="*/ 2147483646 h 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2"/>
                <a:gd name="T23" fmla="*/ 5 w 5"/>
                <a:gd name="T24" fmla="*/ 2 h 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2">
                  <a:moveTo>
                    <a:pt x="0" y="0"/>
                  </a:moveTo>
                  <a:lnTo>
                    <a:pt x="0" y="0"/>
                  </a:lnTo>
                  <a:lnTo>
                    <a:pt x="2" y="0"/>
                  </a:lnTo>
                  <a:lnTo>
                    <a:pt x="3" y="2"/>
                  </a:lnTo>
                  <a:lnTo>
                    <a:pt x="4" y="1"/>
                  </a:lnTo>
                  <a:lnTo>
                    <a:pt x="5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74" name="Freeform 227">
              <a:extLst>
                <a:ext uri="{FF2B5EF4-FFF2-40B4-BE49-F238E27FC236}">
                  <a16:creationId xmlns:a16="http://schemas.microsoft.com/office/drawing/2014/main" id="{00000000-0008-0000-0200-0000DE823400}"/>
                </a:ext>
              </a:extLst>
            </xdr:cNvPr>
            <xdr:cNvSpPr>
              <a:spLocks/>
            </xdr:cNvSpPr>
          </xdr:nvSpPr>
          <xdr:spPr bwMode="auto">
            <a:xfrm>
              <a:off x="3011" y="1684"/>
              <a:ext cx="27" cy="24"/>
            </a:xfrm>
            <a:custGeom>
              <a:avLst/>
              <a:gdLst>
                <a:gd name="T0" fmla="*/ 0 w 5"/>
                <a:gd name="T1" fmla="*/ 0 h 4"/>
                <a:gd name="T2" fmla="*/ 2147483646 w 5"/>
                <a:gd name="T3" fmla="*/ 0 h 4"/>
                <a:gd name="T4" fmla="*/ 2147483646 w 5"/>
                <a:gd name="T5" fmla="*/ 2147483646 h 4"/>
                <a:gd name="T6" fmla="*/ 2147483646 w 5"/>
                <a:gd name="T7" fmla="*/ 2147483646 h 4"/>
                <a:gd name="T8" fmla="*/ 2147483646 w 5"/>
                <a:gd name="T9" fmla="*/ 2147483646 h 4"/>
                <a:gd name="T10" fmla="*/ 2147483646 w 5"/>
                <a:gd name="T11" fmla="*/ 2147483646 h 4"/>
                <a:gd name="T12" fmla="*/ 2147483646 w 5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4"/>
                <a:gd name="T23" fmla="*/ 5 w 5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4">
                  <a:moveTo>
                    <a:pt x="0" y="0"/>
                  </a:moveTo>
                  <a:lnTo>
                    <a:pt x="1" y="0"/>
                  </a:lnTo>
                  <a:lnTo>
                    <a:pt x="2" y="1"/>
                  </a:lnTo>
                  <a:lnTo>
                    <a:pt x="2" y="3"/>
                  </a:lnTo>
                  <a:lnTo>
                    <a:pt x="4" y="3"/>
                  </a:lnTo>
                  <a:lnTo>
                    <a:pt x="5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75" name="Freeform 228">
              <a:extLst>
                <a:ext uri="{FF2B5EF4-FFF2-40B4-BE49-F238E27FC236}">
                  <a16:creationId xmlns:a16="http://schemas.microsoft.com/office/drawing/2014/main" id="{00000000-0008-0000-0200-0000DF823400}"/>
                </a:ext>
              </a:extLst>
            </xdr:cNvPr>
            <xdr:cNvSpPr>
              <a:spLocks/>
            </xdr:cNvSpPr>
          </xdr:nvSpPr>
          <xdr:spPr bwMode="auto">
            <a:xfrm>
              <a:off x="3043" y="1719"/>
              <a:ext cx="5" cy="41"/>
            </a:xfrm>
            <a:custGeom>
              <a:avLst/>
              <a:gdLst>
                <a:gd name="T0" fmla="*/ 0 w 1"/>
                <a:gd name="T1" fmla="*/ 0 h 7"/>
                <a:gd name="T2" fmla="*/ 0 w 1"/>
                <a:gd name="T3" fmla="*/ 0 h 7"/>
                <a:gd name="T4" fmla="*/ 2147483646 w 1"/>
                <a:gd name="T5" fmla="*/ 2147483646 h 7"/>
                <a:gd name="T6" fmla="*/ 0 w 1"/>
                <a:gd name="T7" fmla="*/ 2147483646 h 7"/>
                <a:gd name="T8" fmla="*/ 2147483646 w 1"/>
                <a:gd name="T9" fmla="*/ 2147483646 h 7"/>
                <a:gd name="T10" fmla="*/ 2147483646 w 1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7"/>
                <a:gd name="T20" fmla="*/ 1 w 1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7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0" y="3"/>
                  </a:lnTo>
                  <a:lnTo>
                    <a:pt x="1" y="5"/>
                  </a:lnTo>
                  <a:lnTo>
                    <a:pt x="1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76" name="Freeform 229">
              <a:extLst>
                <a:ext uri="{FF2B5EF4-FFF2-40B4-BE49-F238E27FC236}">
                  <a16:creationId xmlns:a16="http://schemas.microsoft.com/office/drawing/2014/main" id="{00000000-0008-0000-0200-0000E0823400}"/>
                </a:ext>
              </a:extLst>
            </xdr:cNvPr>
            <xdr:cNvSpPr>
              <a:spLocks/>
            </xdr:cNvSpPr>
          </xdr:nvSpPr>
          <xdr:spPr bwMode="auto">
            <a:xfrm>
              <a:off x="3053" y="1764"/>
              <a:ext cx="36" cy="23"/>
            </a:xfrm>
            <a:custGeom>
              <a:avLst/>
              <a:gdLst>
                <a:gd name="T0" fmla="*/ 0 w 7"/>
                <a:gd name="T1" fmla="*/ 0 h 4"/>
                <a:gd name="T2" fmla="*/ 2147483646 w 7"/>
                <a:gd name="T3" fmla="*/ 2147483646 h 4"/>
                <a:gd name="T4" fmla="*/ 2147483646 w 7"/>
                <a:gd name="T5" fmla="*/ 2147483646 h 4"/>
                <a:gd name="T6" fmla="*/ 2147483646 w 7"/>
                <a:gd name="T7" fmla="*/ 2147483646 h 4"/>
                <a:gd name="T8" fmla="*/ 2147483646 w 7"/>
                <a:gd name="T9" fmla="*/ 2147483646 h 4"/>
                <a:gd name="T10" fmla="*/ 2147483646 w 7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4"/>
                <a:gd name="T20" fmla="*/ 7 w 7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4">
                  <a:moveTo>
                    <a:pt x="0" y="0"/>
                  </a:moveTo>
                  <a:lnTo>
                    <a:pt x="1" y="1"/>
                  </a:lnTo>
                  <a:lnTo>
                    <a:pt x="2" y="2"/>
                  </a:lnTo>
                  <a:lnTo>
                    <a:pt x="5" y="2"/>
                  </a:lnTo>
                  <a:lnTo>
                    <a:pt x="6" y="3"/>
                  </a:lnTo>
                  <a:lnTo>
                    <a:pt x="7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77" name="Freeform 230">
              <a:extLst>
                <a:ext uri="{FF2B5EF4-FFF2-40B4-BE49-F238E27FC236}">
                  <a16:creationId xmlns:a16="http://schemas.microsoft.com/office/drawing/2014/main" id="{00000000-0008-0000-0200-0000E1823400}"/>
                </a:ext>
              </a:extLst>
            </xdr:cNvPr>
            <xdr:cNvSpPr>
              <a:spLocks/>
            </xdr:cNvSpPr>
          </xdr:nvSpPr>
          <xdr:spPr bwMode="auto">
            <a:xfrm>
              <a:off x="3102" y="1792"/>
              <a:ext cx="36" cy="10"/>
            </a:xfrm>
            <a:custGeom>
              <a:avLst/>
              <a:gdLst>
                <a:gd name="T0" fmla="*/ 0 w 7"/>
                <a:gd name="T1" fmla="*/ 0 h 2"/>
                <a:gd name="T2" fmla="*/ 0 w 7"/>
                <a:gd name="T3" fmla="*/ 0 h 2"/>
                <a:gd name="T4" fmla="*/ 2147483646 w 7"/>
                <a:gd name="T5" fmla="*/ 2147483646 h 2"/>
                <a:gd name="T6" fmla="*/ 2147483646 w 7"/>
                <a:gd name="T7" fmla="*/ 2147483646 h 2"/>
                <a:gd name="T8" fmla="*/ 2147483646 w 7"/>
                <a:gd name="T9" fmla="*/ 2147483646 h 2"/>
                <a:gd name="T10" fmla="*/ 2147483646 w 7"/>
                <a:gd name="T11" fmla="*/ 2147483646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2"/>
                <a:gd name="T20" fmla="*/ 7 w 7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2">
                  <a:moveTo>
                    <a:pt x="0" y="0"/>
                  </a:moveTo>
                  <a:lnTo>
                    <a:pt x="0" y="0"/>
                  </a:lnTo>
                  <a:lnTo>
                    <a:pt x="2" y="1"/>
                  </a:lnTo>
                  <a:lnTo>
                    <a:pt x="3" y="2"/>
                  </a:lnTo>
                  <a:lnTo>
                    <a:pt x="5" y="1"/>
                  </a:lnTo>
                  <a:lnTo>
                    <a:pt x="7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78" name="Freeform 231">
              <a:extLst>
                <a:ext uri="{FF2B5EF4-FFF2-40B4-BE49-F238E27FC236}">
                  <a16:creationId xmlns:a16="http://schemas.microsoft.com/office/drawing/2014/main" id="{00000000-0008-0000-0200-0000E2823400}"/>
                </a:ext>
              </a:extLst>
            </xdr:cNvPr>
            <xdr:cNvSpPr>
              <a:spLocks/>
            </xdr:cNvSpPr>
          </xdr:nvSpPr>
          <xdr:spPr bwMode="auto">
            <a:xfrm>
              <a:off x="3150" y="1787"/>
              <a:ext cx="39" cy="10"/>
            </a:xfrm>
            <a:custGeom>
              <a:avLst/>
              <a:gdLst>
                <a:gd name="T0" fmla="*/ 0 w 7"/>
                <a:gd name="T1" fmla="*/ 2147483646 h 2"/>
                <a:gd name="T2" fmla="*/ 0 w 7"/>
                <a:gd name="T3" fmla="*/ 2147483646 h 2"/>
                <a:gd name="T4" fmla="*/ 2147483646 w 7"/>
                <a:gd name="T5" fmla="*/ 0 h 2"/>
                <a:gd name="T6" fmla="*/ 2147483646 w 7"/>
                <a:gd name="T7" fmla="*/ 0 h 2"/>
                <a:gd name="T8" fmla="*/ 2147483646 w 7"/>
                <a:gd name="T9" fmla="*/ 2147483646 h 2"/>
                <a:gd name="T10" fmla="*/ 2147483646 w 7"/>
                <a:gd name="T11" fmla="*/ 2147483646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2"/>
                <a:gd name="T20" fmla="*/ 7 w 7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2">
                  <a:moveTo>
                    <a:pt x="0" y="1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4" y="0"/>
                  </a:lnTo>
                  <a:lnTo>
                    <a:pt x="6" y="1"/>
                  </a:lnTo>
                  <a:lnTo>
                    <a:pt x="7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79" name="Freeform 232">
              <a:extLst>
                <a:ext uri="{FF2B5EF4-FFF2-40B4-BE49-F238E27FC236}">
                  <a16:creationId xmlns:a16="http://schemas.microsoft.com/office/drawing/2014/main" id="{00000000-0008-0000-0200-0000E3823400}"/>
                </a:ext>
              </a:extLst>
            </xdr:cNvPr>
            <xdr:cNvSpPr>
              <a:spLocks/>
            </xdr:cNvSpPr>
          </xdr:nvSpPr>
          <xdr:spPr bwMode="auto">
            <a:xfrm>
              <a:off x="3182" y="1804"/>
              <a:ext cx="16" cy="41"/>
            </a:xfrm>
            <a:custGeom>
              <a:avLst/>
              <a:gdLst>
                <a:gd name="T0" fmla="*/ 2147483646 w 3"/>
                <a:gd name="T1" fmla="*/ 0 h 7"/>
                <a:gd name="T2" fmla="*/ 2147483646 w 3"/>
                <a:gd name="T3" fmla="*/ 2147483646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2147483646 w 3"/>
                <a:gd name="T9" fmla="*/ 2147483646 h 7"/>
                <a:gd name="T10" fmla="*/ 2147483646 w 3"/>
                <a:gd name="T11" fmla="*/ 2147483646 h 7"/>
                <a:gd name="T12" fmla="*/ 0 w 3"/>
                <a:gd name="T13" fmla="*/ 2147483646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7"/>
                <a:gd name="T23" fmla="*/ 3 w 3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7">
                  <a:moveTo>
                    <a:pt x="2" y="0"/>
                  </a:moveTo>
                  <a:lnTo>
                    <a:pt x="2" y="1"/>
                  </a:lnTo>
                  <a:lnTo>
                    <a:pt x="3" y="2"/>
                  </a:lnTo>
                  <a:lnTo>
                    <a:pt x="3" y="4"/>
                  </a:lnTo>
                  <a:lnTo>
                    <a:pt x="2" y="5"/>
                  </a:lnTo>
                  <a:lnTo>
                    <a:pt x="1" y="6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80" name="Freeform 233">
              <a:extLst>
                <a:ext uri="{FF2B5EF4-FFF2-40B4-BE49-F238E27FC236}">
                  <a16:creationId xmlns:a16="http://schemas.microsoft.com/office/drawing/2014/main" id="{00000000-0008-0000-0200-0000E4823400}"/>
                </a:ext>
              </a:extLst>
            </xdr:cNvPr>
            <xdr:cNvSpPr>
              <a:spLocks/>
            </xdr:cNvSpPr>
          </xdr:nvSpPr>
          <xdr:spPr bwMode="auto">
            <a:xfrm>
              <a:off x="3172" y="1849"/>
              <a:ext cx="10" cy="46"/>
            </a:xfrm>
            <a:custGeom>
              <a:avLst/>
              <a:gdLst>
                <a:gd name="T0" fmla="*/ 2147483646 w 2"/>
                <a:gd name="T1" fmla="*/ 0 h 8"/>
                <a:gd name="T2" fmla="*/ 0 w 2"/>
                <a:gd name="T3" fmla="*/ 2147483646 h 8"/>
                <a:gd name="T4" fmla="*/ 0 w 2"/>
                <a:gd name="T5" fmla="*/ 2147483646 h 8"/>
                <a:gd name="T6" fmla="*/ 2147483646 w 2"/>
                <a:gd name="T7" fmla="*/ 2147483646 h 8"/>
                <a:gd name="T8" fmla="*/ 2147483646 w 2"/>
                <a:gd name="T9" fmla="*/ 2147483646 h 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"/>
                <a:gd name="T16" fmla="*/ 0 h 8"/>
                <a:gd name="T17" fmla="*/ 2 w 2"/>
                <a:gd name="T18" fmla="*/ 8 h 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" h="8">
                  <a:moveTo>
                    <a:pt x="1" y="0"/>
                  </a:moveTo>
                  <a:lnTo>
                    <a:pt x="0" y="3"/>
                  </a:lnTo>
                  <a:lnTo>
                    <a:pt x="0" y="6"/>
                  </a:lnTo>
                  <a:lnTo>
                    <a:pt x="1" y="7"/>
                  </a:lnTo>
                  <a:lnTo>
                    <a:pt x="2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81" name="Freeform 234">
              <a:extLst>
                <a:ext uri="{FF2B5EF4-FFF2-40B4-BE49-F238E27FC236}">
                  <a16:creationId xmlns:a16="http://schemas.microsoft.com/office/drawing/2014/main" id="{00000000-0008-0000-0200-0000E5823400}"/>
                </a:ext>
              </a:extLst>
            </xdr:cNvPr>
            <xdr:cNvSpPr>
              <a:spLocks/>
            </xdr:cNvSpPr>
          </xdr:nvSpPr>
          <xdr:spPr bwMode="auto">
            <a:xfrm>
              <a:off x="3182" y="1901"/>
              <a:ext cx="21" cy="38"/>
            </a:xfrm>
            <a:custGeom>
              <a:avLst/>
              <a:gdLst>
                <a:gd name="T0" fmla="*/ 0 w 4"/>
                <a:gd name="T1" fmla="*/ 0 h 7"/>
                <a:gd name="T2" fmla="*/ 0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2147483646 w 4"/>
                <a:gd name="T9" fmla="*/ 2147483646 h 7"/>
                <a:gd name="T10" fmla="*/ 2147483646 w 4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7"/>
                <a:gd name="T20" fmla="*/ 4 w 4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7">
                  <a:moveTo>
                    <a:pt x="0" y="0"/>
                  </a:moveTo>
                  <a:lnTo>
                    <a:pt x="0" y="1"/>
                  </a:lnTo>
                  <a:lnTo>
                    <a:pt x="1" y="2"/>
                  </a:lnTo>
                  <a:lnTo>
                    <a:pt x="2" y="3"/>
                  </a:lnTo>
                  <a:lnTo>
                    <a:pt x="3" y="4"/>
                  </a:lnTo>
                  <a:lnTo>
                    <a:pt x="4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82" name="Freeform 235">
              <a:extLst>
                <a:ext uri="{FF2B5EF4-FFF2-40B4-BE49-F238E27FC236}">
                  <a16:creationId xmlns:a16="http://schemas.microsoft.com/office/drawing/2014/main" id="{00000000-0008-0000-0200-0000E6823400}"/>
                </a:ext>
              </a:extLst>
            </xdr:cNvPr>
            <xdr:cNvSpPr>
              <a:spLocks/>
            </xdr:cNvSpPr>
          </xdr:nvSpPr>
          <xdr:spPr bwMode="auto">
            <a:xfrm>
              <a:off x="3215" y="1946"/>
              <a:ext cx="16" cy="36"/>
            </a:xfrm>
            <a:custGeom>
              <a:avLst/>
              <a:gdLst>
                <a:gd name="T0" fmla="*/ 0 w 3"/>
                <a:gd name="T1" fmla="*/ 0 h 6"/>
                <a:gd name="T2" fmla="*/ 2147483646 w 3"/>
                <a:gd name="T3" fmla="*/ 2147483646 h 6"/>
                <a:gd name="T4" fmla="*/ 2147483646 w 3"/>
                <a:gd name="T5" fmla="*/ 2147483646 h 6"/>
                <a:gd name="T6" fmla="*/ 2147483646 w 3"/>
                <a:gd name="T7" fmla="*/ 2147483646 h 6"/>
                <a:gd name="T8" fmla="*/ 2147483646 w 3"/>
                <a:gd name="T9" fmla="*/ 2147483646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3"/>
                <a:gd name="T16" fmla="*/ 0 h 6"/>
                <a:gd name="T17" fmla="*/ 3 w 3"/>
                <a:gd name="T18" fmla="*/ 6 h 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3" h="6">
                  <a:moveTo>
                    <a:pt x="0" y="0"/>
                  </a:moveTo>
                  <a:lnTo>
                    <a:pt x="2" y="2"/>
                  </a:lnTo>
                  <a:lnTo>
                    <a:pt x="2" y="4"/>
                  </a:lnTo>
                  <a:lnTo>
                    <a:pt x="3" y="5"/>
                  </a:lnTo>
                  <a:lnTo>
                    <a:pt x="2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83" name="Freeform 236">
              <a:extLst>
                <a:ext uri="{FF2B5EF4-FFF2-40B4-BE49-F238E27FC236}">
                  <a16:creationId xmlns:a16="http://schemas.microsoft.com/office/drawing/2014/main" id="{00000000-0008-0000-0200-0000E7823400}"/>
                </a:ext>
              </a:extLst>
            </xdr:cNvPr>
            <xdr:cNvSpPr>
              <a:spLocks/>
            </xdr:cNvSpPr>
          </xdr:nvSpPr>
          <xdr:spPr bwMode="auto">
            <a:xfrm>
              <a:off x="3188" y="1990"/>
              <a:ext cx="35" cy="19"/>
            </a:xfrm>
            <a:custGeom>
              <a:avLst/>
              <a:gdLst>
                <a:gd name="T0" fmla="*/ 2147483646 w 7"/>
                <a:gd name="T1" fmla="*/ 0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2147483646 w 7"/>
                <a:gd name="T9" fmla="*/ 2147483646 h 3"/>
                <a:gd name="T10" fmla="*/ 0 w 7"/>
                <a:gd name="T11" fmla="*/ 2147483646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3"/>
                <a:gd name="T20" fmla="*/ 7 w 7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3">
                  <a:moveTo>
                    <a:pt x="7" y="0"/>
                  </a:moveTo>
                  <a:lnTo>
                    <a:pt x="7" y="1"/>
                  </a:lnTo>
                  <a:lnTo>
                    <a:pt x="6" y="2"/>
                  </a:lnTo>
                  <a:lnTo>
                    <a:pt x="4" y="3"/>
                  </a:ln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84" name="Freeform 237">
              <a:extLst>
                <a:ext uri="{FF2B5EF4-FFF2-40B4-BE49-F238E27FC236}">
                  <a16:creationId xmlns:a16="http://schemas.microsoft.com/office/drawing/2014/main" id="{00000000-0008-0000-0200-0000E8823400}"/>
                </a:ext>
              </a:extLst>
            </xdr:cNvPr>
            <xdr:cNvSpPr>
              <a:spLocks/>
            </xdr:cNvSpPr>
          </xdr:nvSpPr>
          <xdr:spPr bwMode="auto">
            <a:xfrm>
              <a:off x="3156" y="2014"/>
              <a:ext cx="26" cy="38"/>
            </a:xfrm>
            <a:custGeom>
              <a:avLst/>
              <a:gdLst>
                <a:gd name="T0" fmla="*/ 2147483646 w 5"/>
                <a:gd name="T1" fmla="*/ 0 h 7"/>
                <a:gd name="T2" fmla="*/ 2147483646 w 5"/>
                <a:gd name="T3" fmla="*/ 2147483646 h 7"/>
                <a:gd name="T4" fmla="*/ 2147483646 w 5"/>
                <a:gd name="T5" fmla="*/ 2147483646 h 7"/>
                <a:gd name="T6" fmla="*/ 2147483646 w 5"/>
                <a:gd name="T7" fmla="*/ 2147483646 h 7"/>
                <a:gd name="T8" fmla="*/ 2147483646 w 5"/>
                <a:gd name="T9" fmla="*/ 2147483646 h 7"/>
                <a:gd name="T10" fmla="*/ 0 w 5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7"/>
                <a:gd name="T20" fmla="*/ 5 w 5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7">
                  <a:moveTo>
                    <a:pt x="5" y="0"/>
                  </a:moveTo>
                  <a:lnTo>
                    <a:pt x="4" y="1"/>
                  </a:lnTo>
                  <a:lnTo>
                    <a:pt x="3" y="2"/>
                  </a:lnTo>
                  <a:lnTo>
                    <a:pt x="2" y="4"/>
                  </a:lnTo>
                  <a:lnTo>
                    <a:pt x="1" y="6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85" name="Freeform 238">
              <a:extLst>
                <a:ext uri="{FF2B5EF4-FFF2-40B4-BE49-F238E27FC236}">
                  <a16:creationId xmlns:a16="http://schemas.microsoft.com/office/drawing/2014/main" id="{00000000-0008-0000-0200-0000E9823400}"/>
                </a:ext>
              </a:extLst>
            </xdr:cNvPr>
            <xdr:cNvSpPr>
              <a:spLocks/>
            </xdr:cNvSpPr>
          </xdr:nvSpPr>
          <xdr:spPr bwMode="auto">
            <a:xfrm>
              <a:off x="3118" y="2065"/>
              <a:ext cx="30" cy="23"/>
            </a:xfrm>
            <a:custGeom>
              <a:avLst/>
              <a:gdLst>
                <a:gd name="T0" fmla="*/ 2147483646 w 6"/>
                <a:gd name="T1" fmla="*/ 0 h 4"/>
                <a:gd name="T2" fmla="*/ 2147483646 w 6"/>
                <a:gd name="T3" fmla="*/ 0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0 w 6"/>
                <a:gd name="T9" fmla="*/ 2147483646 h 4"/>
                <a:gd name="T10" fmla="*/ 0 w 6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4"/>
                <a:gd name="T20" fmla="*/ 6 w 6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4">
                  <a:moveTo>
                    <a:pt x="6" y="0"/>
                  </a:moveTo>
                  <a:lnTo>
                    <a:pt x="6" y="0"/>
                  </a:lnTo>
                  <a:lnTo>
                    <a:pt x="4" y="2"/>
                  </a:lnTo>
                  <a:lnTo>
                    <a:pt x="1" y="3"/>
                  </a:lnTo>
                  <a:lnTo>
                    <a:pt x="0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86" name="Freeform 239">
              <a:extLst>
                <a:ext uri="{FF2B5EF4-FFF2-40B4-BE49-F238E27FC236}">
                  <a16:creationId xmlns:a16="http://schemas.microsoft.com/office/drawing/2014/main" id="{00000000-0008-0000-0200-0000EA823400}"/>
                </a:ext>
              </a:extLst>
            </xdr:cNvPr>
            <xdr:cNvSpPr>
              <a:spLocks/>
            </xdr:cNvSpPr>
          </xdr:nvSpPr>
          <xdr:spPr bwMode="auto">
            <a:xfrm>
              <a:off x="3118" y="2094"/>
              <a:ext cx="25" cy="28"/>
            </a:xfrm>
            <a:custGeom>
              <a:avLst/>
              <a:gdLst>
                <a:gd name="T0" fmla="*/ 0 w 5"/>
                <a:gd name="T1" fmla="*/ 0 h 5"/>
                <a:gd name="T2" fmla="*/ 2147483646 w 5"/>
                <a:gd name="T3" fmla="*/ 0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2147483646 w 5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5"/>
                <a:gd name="T20" fmla="*/ 5 w 5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5">
                  <a:moveTo>
                    <a:pt x="0" y="0"/>
                  </a:moveTo>
                  <a:lnTo>
                    <a:pt x="1" y="0"/>
                  </a:lnTo>
                  <a:lnTo>
                    <a:pt x="2" y="1"/>
                  </a:lnTo>
                  <a:lnTo>
                    <a:pt x="3" y="2"/>
                  </a:lnTo>
                  <a:lnTo>
                    <a:pt x="4" y="4"/>
                  </a:lnTo>
                  <a:lnTo>
                    <a:pt x="5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87" name="Freeform 240">
              <a:extLst>
                <a:ext uri="{FF2B5EF4-FFF2-40B4-BE49-F238E27FC236}">
                  <a16:creationId xmlns:a16="http://schemas.microsoft.com/office/drawing/2014/main" id="{00000000-0008-0000-0200-0000EB823400}"/>
                </a:ext>
              </a:extLst>
            </xdr:cNvPr>
            <xdr:cNvSpPr>
              <a:spLocks/>
            </xdr:cNvSpPr>
          </xdr:nvSpPr>
          <xdr:spPr bwMode="auto">
            <a:xfrm>
              <a:off x="3145" y="2134"/>
              <a:ext cx="11" cy="41"/>
            </a:xfrm>
            <a:custGeom>
              <a:avLst/>
              <a:gdLst>
                <a:gd name="T0" fmla="*/ 2147483646 w 2"/>
                <a:gd name="T1" fmla="*/ 0 h 7"/>
                <a:gd name="T2" fmla="*/ 2147483646 w 2"/>
                <a:gd name="T3" fmla="*/ 2147483646 h 7"/>
                <a:gd name="T4" fmla="*/ 2147483646 w 2"/>
                <a:gd name="T5" fmla="*/ 2147483646 h 7"/>
                <a:gd name="T6" fmla="*/ 2147483646 w 2"/>
                <a:gd name="T7" fmla="*/ 2147483646 h 7"/>
                <a:gd name="T8" fmla="*/ 2147483646 w 2"/>
                <a:gd name="T9" fmla="*/ 2147483646 h 7"/>
                <a:gd name="T10" fmla="*/ 0 w 2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7"/>
                <a:gd name="T20" fmla="*/ 2 w 2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7">
                  <a:moveTo>
                    <a:pt x="1" y="0"/>
                  </a:moveTo>
                  <a:lnTo>
                    <a:pt x="2" y="1"/>
                  </a:lnTo>
                  <a:lnTo>
                    <a:pt x="2" y="3"/>
                  </a:lnTo>
                  <a:lnTo>
                    <a:pt x="2" y="5"/>
                  </a:lnTo>
                  <a:lnTo>
                    <a:pt x="1" y="6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88" name="Freeform 241">
              <a:extLst>
                <a:ext uri="{FF2B5EF4-FFF2-40B4-BE49-F238E27FC236}">
                  <a16:creationId xmlns:a16="http://schemas.microsoft.com/office/drawing/2014/main" id="{00000000-0008-0000-0200-0000EC823400}"/>
                </a:ext>
              </a:extLst>
            </xdr:cNvPr>
            <xdr:cNvSpPr>
              <a:spLocks/>
            </xdr:cNvSpPr>
          </xdr:nvSpPr>
          <xdr:spPr bwMode="auto">
            <a:xfrm>
              <a:off x="3097" y="2174"/>
              <a:ext cx="36" cy="9"/>
            </a:xfrm>
            <a:custGeom>
              <a:avLst/>
              <a:gdLst>
                <a:gd name="T0" fmla="*/ 2147483646 w 7"/>
                <a:gd name="T1" fmla="*/ 0 h 2"/>
                <a:gd name="T2" fmla="*/ 2147483646 w 7"/>
                <a:gd name="T3" fmla="*/ 0 h 2"/>
                <a:gd name="T4" fmla="*/ 2147483646 w 7"/>
                <a:gd name="T5" fmla="*/ 0 h 2"/>
                <a:gd name="T6" fmla="*/ 2147483646 w 7"/>
                <a:gd name="T7" fmla="*/ 0 h 2"/>
                <a:gd name="T8" fmla="*/ 2147483646 w 7"/>
                <a:gd name="T9" fmla="*/ 2147483646 h 2"/>
                <a:gd name="T10" fmla="*/ 2147483646 w 7"/>
                <a:gd name="T11" fmla="*/ 2147483646 h 2"/>
                <a:gd name="T12" fmla="*/ 0 w 7"/>
                <a:gd name="T13" fmla="*/ 2147483646 h 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7"/>
                <a:gd name="T22" fmla="*/ 0 h 2"/>
                <a:gd name="T23" fmla="*/ 7 w 7"/>
                <a:gd name="T24" fmla="*/ 2 h 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7" h="2">
                  <a:moveTo>
                    <a:pt x="7" y="0"/>
                  </a:moveTo>
                  <a:lnTo>
                    <a:pt x="7" y="0"/>
                  </a:lnTo>
                  <a:lnTo>
                    <a:pt x="5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1" y="2"/>
                  </a:lnTo>
                  <a:lnTo>
                    <a:pt x="0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89" name="Freeform 242">
              <a:extLst>
                <a:ext uri="{FF2B5EF4-FFF2-40B4-BE49-F238E27FC236}">
                  <a16:creationId xmlns:a16="http://schemas.microsoft.com/office/drawing/2014/main" id="{00000000-0008-0000-0200-0000ED823400}"/>
                </a:ext>
              </a:extLst>
            </xdr:cNvPr>
            <xdr:cNvSpPr>
              <a:spLocks/>
            </xdr:cNvSpPr>
          </xdr:nvSpPr>
          <xdr:spPr bwMode="auto">
            <a:xfrm>
              <a:off x="3075" y="2191"/>
              <a:ext cx="16" cy="34"/>
            </a:xfrm>
            <a:custGeom>
              <a:avLst/>
              <a:gdLst>
                <a:gd name="T0" fmla="*/ 2147483646 w 3"/>
                <a:gd name="T1" fmla="*/ 0 h 6"/>
                <a:gd name="T2" fmla="*/ 2147483646 w 3"/>
                <a:gd name="T3" fmla="*/ 2147483646 h 6"/>
                <a:gd name="T4" fmla="*/ 2147483646 w 3"/>
                <a:gd name="T5" fmla="*/ 2147483646 h 6"/>
                <a:gd name="T6" fmla="*/ 0 w 3"/>
                <a:gd name="T7" fmla="*/ 2147483646 h 6"/>
                <a:gd name="T8" fmla="*/ 2147483646 w 3"/>
                <a:gd name="T9" fmla="*/ 2147483646 h 6"/>
                <a:gd name="T10" fmla="*/ 2147483646 w 3"/>
                <a:gd name="T11" fmla="*/ 2147483646 h 6"/>
                <a:gd name="T12" fmla="*/ 2147483646 w 3"/>
                <a:gd name="T13" fmla="*/ 2147483646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6"/>
                <a:gd name="T23" fmla="*/ 3 w 3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6">
                  <a:moveTo>
                    <a:pt x="3" y="0"/>
                  </a:moveTo>
                  <a:lnTo>
                    <a:pt x="2" y="1"/>
                  </a:lnTo>
                  <a:lnTo>
                    <a:pt x="1" y="2"/>
                  </a:lnTo>
                  <a:lnTo>
                    <a:pt x="0" y="3"/>
                  </a:lnTo>
                  <a:lnTo>
                    <a:pt x="2" y="4"/>
                  </a:lnTo>
                  <a:lnTo>
                    <a:pt x="2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90" name="Freeform 243">
              <a:extLst>
                <a:ext uri="{FF2B5EF4-FFF2-40B4-BE49-F238E27FC236}">
                  <a16:creationId xmlns:a16="http://schemas.microsoft.com/office/drawing/2014/main" id="{00000000-0008-0000-0200-0000EE823400}"/>
                </a:ext>
              </a:extLst>
            </xdr:cNvPr>
            <xdr:cNvSpPr>
              <a:spLocks/>
            </xdr:cNvSpPr>
          </xdr:nvSpPr>
          <xdr:spPr bwMode="auto">
            <a:xfrm>
              <a:off x="3097" y="2235"/>
              <a:ext cx="26" cy="33"/>
            </a:xfrm>
            <a:custGeom>
              <a:avLst/>
              <a:gdLst>
                <a:gd name="T0" fmla="*/ 0 w 5"/>
                <a:gd name="T1" fmla="*/ 0 h 6"/>
                <a:gd name="T2" fmla="*/ 0 w 5"/>
                <a:gd name="T3" fmla="*/ 0 h 6"/>
                <a:gd name="T4" fmla="*/ 2147483646 w 5"/>
                <a:gd name="T5" fmla="*/ 2147483646 h 6"/>
                <a:gd name="T6" fmla="*/ 2147483646 w 5"/>
                <a:gd name="T7" fmla="*/ 2147483646 h 6"/>
                <a:gd name="T8" fmla="*/ 2147483646 w 5"/>
                <a:gd name="T9" fmla="*/ 2147483646 h 6"/>
                <a:gd name="T10" fmla="*/ 2147483646 w 5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6"/>
                <a:gd name="T20" fmla="*/ 5 w 5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6">
                  <a:moveTo>
                    <a:pt x="0" y="0"/>
                  </a:moveTo>
                  <a:lnTo>
                    <a:pt x="0" y="0"/>
                  </a:lnTo>
                  <a:lnTo>
                    <a:pt x="2" y="2"/>
                  </a:lnTo>
                  <a:lnTo>
                    <a:pt x="3" y="3"/>
                  </a:lnTo>
                  <a:lnTo>
                    <a:pt x="4" y="5"/>
                  </a:lnTo>
                  <a:lnTo>
                    <a:pt x="5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91" name="Freeform 244">
              <a:extLst>
                <a:ext uri="{FF2B5EF4-FFF2-40B4-BE49-F238E27FC236}">
                  <a16:creationId xmlns:a16="http://schemas.microsoft.com/office/drawing/2014/main" id="{00000000-0008-0000-0200-0000EF823400}"/>
                </a:ext>
              </a:extLst>
            </xdr:cNvPr>
            <xdr:cNvSpPr>
              <a:spLocks/>
            </xdr:cNvSpPr>
          </xdr:nvSpPr>
          <xdr:spPr bwMode="auto">
            <a:xfrm>
              <a:off x="3113" y="2276"/>
              <a:ext cx="10" cy="43"/>
            </a:xfrm>
            <a:custGeom>
              <a:avLst/>
              <a:gdLst>
                <a:gd name="T0" fmla="*/ 2147483646 w 2"/>
                <a:gd name="T1" fmla="*/ 0 h 8"/>
                <a:gd name="T2" fmla="*/ 2147483646 w 2"/>
                <a:gd name="T3" fmla="*/ 2147483646 h 8"/>
                <a:gd name="T4" fmla="*/ 2147483646 w 2"/>
                <a:gd name="T5" fmla="*/ 2147483646 h 8"/>
                <a:gd name="T6" fmla="*/ 2147483646 w 2"/>
                <a:gd name="T7" fmla="*/ 2147483646 h 8"/>
                <a:gd name="T8" fmla="*/ 2147483646 w 2"/>
                <a:gd name="T9" fmla="*/ 2147483646 h 8"/>
                <a:gd name="T10" fmla="*/ 0 w 2"/>
                <a:gd name="T11" fmla="*/ 2147483646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8"/>
                <a:gd name="T20" fmla="*/ 2 w 2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8">
                  <a:moveTo>
                    <a:pt x="2" y="0"/>
                  </a:moveTo>
                  <a:lnTo>
                    <a:pt x="2" y="1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7"/>
                  </a:lnTo>
                  <a:lnTo>
                    <a:pt x="0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92" name="Freeform 245">
              <a:extLst>
                <a:ext uri="{FF2B5EF4-FFF2-40B4-BE49-F238E27FC236}">
                  <a16:creationId xmlns:a16="http://schemas.microsoft.com/office/drawing/2014/main" id="{00000000-0008-0000-0200-0000F0823400}"/>
                </a:ext>
              </a:extLst>
            </xdr:cNvPr>
            <xdr:cNvSpPr>
              <a:spLocks/>
            </xdr:cNvSpPr>
          </xdr:nvSpPr>
          <xdr:spPr bwMode="auto">
            <a:xfrm>
              <a:off x="3081" y="2327"/>
              <a:ext cx="26" cy="34"/>
            </a:xfrm>
            <a:custGeom>
              <a:avLst/>
              <a:gdLst>
                <a:gd name="T0" fmla="*/ 2147483646 w 5"/>
                <a:gd name="T1" fmla="*/ 0 h 6"/>
                <a:gd name="T2" fmla="*/ 2147483646 w 5"/>
                <a:gd name="T3" fmla="*/ 2147483646 h 6"/>
                <a:gd name="T4" fmla="*/ 2147483646 w 5"/>
                <a:gd name="T5" fmla="*/ 2147483646 h 6"/>
                <a:gd name="T6" fmla="*/ 0 w 5"/>
                <a:gd name="T7" fmla="*/ 2147483646 h 6"/>
                <a:gd name="T8" fmla="*/ 0 w 5"/>
                <a:gd name="T9" fmla="*/ 2147483646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5"/>
                <a:gd name="T16" fmla="*/ 0 h 6"/>
                <a:gd name="T17" fmla="*/ 5 w 5"/>
                <a:gd name="T18" fmla="*/ 6 h 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5" h="6">
                  <a:moveTo>
                    <a:pt x="5" y="0"/>
                  </a:moveTo>
                  <a:lnTo>
                    <a:pt x="3" y="1"/>
                  </a:lnTo>
                  <a:lnTo>
                    <a:pt x="2" y="3"/>
                  </a:lnTo>
                  <a:lnTo>
                    <a:pt x="0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93" name="Freeform 246">
              <a:extLst>
                <a:ext uri="{FF2B5EF4-FFF2-40B4-BE49-F238E27FC236}">
                  <a16:creationId xmlns:a16="http://schemas.microsoft.com/office/drawing/2014/main" id="{00000000-0008-0000-0200-0000F1823400}"/>
                </a:ext>
              </a:extLst>
            </xdr:cNvPr>
            <xdr:cNvSpPr>
              <a:spLocks/>
            </xdr:cNvSpPr>
          </xdr:nvSpPr>
          <xdr:spPr bwMode="auto">
            <a:xfrm>
              <a:off x="3032" y="2366"/>
              <a:ext cx="36" cy="10"/>
            </a:xfrm>
            <a:custGeom>
              <a:avLst/>
              <a:gdLst>
                <a:gd name="T0" fmla="*/ 2147483646 w 7"/>
                <a:gd name="T1" fmla="*/ 0 h 2"/>
                <a:gd name="T2" fmla="*/ 2147483646 w 7"/>
                <a:gd name="T3" fmla="*/ 0 h 2"/>
                <a:gd name="T4" fmla="*/ 2147483646 w 7"/>
                <a:gd name="T5" fmla="*/ 2147483646 h 2"/>
                <a:gd name="T6" fmla="*/ 2147483646 w 7"/>
                <a:gd name="T7" fmla="*/ 2147483646 h 2"/>
                <a:gd name="T8" fmla="*/ 2147483646 w 7"/>
                <a:gd name="T9" fmla="*/ 2147483646 h 2"/>
                <a:gd name="T10" fmla="*/ 0 w 7"/>
                <a:gd name="T11" fmla="*/ 0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2"/>
                <a:gd name="T20" fmla="*/ 7 w 7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2">
                  <a:moveTo>
                    <a:pt x="7" y="0"/>
                  </a:moveTo>
                  <a:lnTo>
                    <a:pt x="7" y="0"/>
                  </a:lnTo>
                  <a:lnTo>
                    <a:pt x="5" y="1"/>
                  </a:lnTo>
                  <a:lnTo>
                    <a:pt x="3" y="2"/>
                  </a:lnTo>
                  <a:lnTo>
                    <a:pt x="2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94" name="Freeform 247">
              <a:extLst>
                <a:ext uri="{FF2B5EF4-FFF2-40B4-BE49-F238E27FC236}">
                  <a16:creationId xmlns:a16="http://schemas.microsoft.com/office/drawing/2014/main" id="{00000000-0008-0000-0200-0000F2823400}"/>
                </a:ext>
              </a:extLst>
            </xdr:cNvPr>
            <xdr:cNvSpPr>
              <a:spLocks/>
            </xdr:cNvSpPr>
          </xdr:nvSpPr>
          <xdr:spPr bwMode="auto">
            <a:xfrm>
              <a:off x="3005" y="2327"/>
              <a:ext cx="17" cy="34"/>
            </a:xfrm>
            <a:custGeom>
              <a:avLst/>
              <a:gdLst>
                <a:gd name="T0" fmla="*/ 2147483646 w 3"/>
                <a:gd name="T1" fmla="*/ 2147483646 h 6"/>
                <a:gd name="T2" fmla="*/ 2147483646 w 3"/>
                <a:gd name="T3" fmla="*/ 2147483646 h 6"/>
                <a:gd name="T4" fmla="*/ 2147483646 w 3"/>
                <a:gd name="T5" fmla="*/ 2147483646 h 6"/>
                <a:gd name="T6" fmla="*/ 2147483646 w 3"/>
                <a:gd name="T7" fmla="*/ 2147483646 h 6"/>
                <a:gd name="T8" fmla="*/ 0 w 3"/>
                <a:gd name="T9" fmla="*/ 2147483646 h 6"/>
                <a:gd name="T10" fmla="*/ 0 w 3"/>
                <a:gd name="T11" fmla="*/ 0 h 6"/>
                <a:gd name="T12" fmla="*/ 0 w 3"/>
                <a:gd name="T13" fmla="*/ 0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6"/>
                <a:gd name="T23" fmla="*/ 3 w 3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6">
                  <a:moveTo>
                    <a:pt x="3" y="6"/>
                  </a:moveTo>
                  <a:lnTo>
                    <a:pt x="3" y="6"/>
                  </a:lnTo>
                  <a:lnTo>
                    <a:pt x="2" y="5"/>
                  </a:lnTo>
                  <a:lnTo>
                    <a:pt x="1" y="4"/>
                  </a:lnTo>
                  <a:lnTo>
                    <a:pt x="0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95" name="Freeform 248">
              <a:extLst>
                <a:ext uri="{FF2B5EF4-FFF2-40B4-BE49-F238E27FC236}">
                  <a16:creationId xmlns:a16="http://schemas.microsoft.com/office/drawing/2014/main" id="{00000000-0008-0000-0200-0000F3823400}"/>
                </a:ext>
              </a:extLst>
            </xdr:cNvPr>
            <xdr:cNvSpPr>
              <a:spLocks/>
            </xdr:cNvSpPr>
          </xdr:nvSpPr>
          <xdr:spPr bwMode="auto">
            <a:xfrm>
              <a:off x="2979" y="2310"/>
              <a:ext cx="16" cy="33"/>
            </a:xfrm>
            <a:custGeom>
              <a:avLst/>
              <a:gdLst>
                <a:gd name="T0" fmla="*/ 2147483646 w 3"/>
                <a:gd name="T1" fmla="*/ 2147483646 h 6"/>
                <a:gd name="T2" fmla="*/ 2147483646 w 3"/>
                <a:gd name="T3" fmla="*/ 2147483646 h 6"/>
                <a:gd name="T4" fmla="*/ 2147483646 w 3"/>
                <a:gd name="T5" fmla="*/ 0 h 6"/>
                <a:gd name="T6" fmla="*/ 2147483646 w 3"/>
                <a:gd name="T7" fmla="*/ 2147483646 h 6"/>
                <a:gd name="T8" fmla="*/ 2147483646 w 3"/>
                <a:gd name="T9" fmla="*/ 2147483646 h 6"/>
                <a:gd name="T10" fmla="*/ 0 w 3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6"/>
                <a:gd name="T20" fmla="*/ 3 w 3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6">
                  <a:moveTo>
                    <a:pt x="3" y="1"/>
                  </a:moveTo>
                  <a:lnTo>
                    <a:pt x="3" y="1"/>
                  </a:lnTo>
                  <a:lnTo>
                    <a:pt x="2" y="0"/>
                  </a:lnTo>
                  <a:lnTo>
                    <a:pt x="1" y="2"/>
                  </a:lnTo>
                  <a:lnTo>
                    <a:pt x="1" y="4"/>
                  </a:lnTo>
                  <a:lnTo>
                    <a:pt x="0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96" name="Freeform 249">
              <a:extLst>
                <a:ext uri="{FF2B5EF4-FFF2-40B4-BE49-F238E27FC236}">
                  <a16:creationId xmlns:a16="http://schemas.microsoft.com/office/drawing/2014/main" id="{00000000-0008-0000-0200-0000F4823400}"/>
                </a:ext>
              </a:extLst>
            </xdr:cNvPr>
            <xdr:cNvSpPr>
              <a:spLocks/>
            </xdr:cNvSpPr>
          </xdr:nvSpPr>
          <xdr:spPr bwMode="auto">
            <a:xfrm>
              <a:off x="2979" y="2356"/>
              <a:ext cx="10" cy="39"/>
            </a:xfrm>
            <a:custGeom>
              <a:avLst/>
              <a:gdLst>
                <a:gd name="T0" fmla="*/ 0 w 2"/>
                <a:gd name="T1" fmla="*/ 0 h 7"/>
                <a:gd name="T2" fmla="*/ 0 w 2"/>
                <a:gd name="T3" fmla="*/ 0 h 7"/>
                <a:gd name="T4" fmla="*/ 0 w 2"/>
                <a:gd name="T5" fmla="*/ 2147483646 h 7"/>
                <a:gd name="T6" fmla="*/ 2147483646 w 2"/>
                <a:gd name="T7" fmla="*/ 2147483646 h 7"/>
                <a:gd name="T8" fmla="*/ 2147483646 w 2"/>
                <a:gd name="T9" fmla="*/ 2147483646 h 7"/>
                <a:gd name="T10" fmla="*/ 2147483646 w 2"/>
                <a:gd name="T11" fmla="*/ 2147483646 h 7"/>
                <a:gd name="T12" fmla="*/ 2147483646 w 2"/>
                <a:gd name="T13" fmla="*/ 2147483646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"/>
                <a:gd name="T22" fmla="*/ 0 h 7"/>
                <a:gd name="T23" fmla="*/ 2 w 2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" h="7">
                  <a:moveTo>
                    <a:pt x="0" y="0"/>
                  </a:moveTo>
                  <a:lnTo>
                    <a:pt x="0" y="0"/>
                  </a:lnTo>
                  <a:lnTo>
                    <a:pt x="0" y="2"/>
                  </a:lnTo>
                  <a:lnTo>
                    <a:pt x="1" y="3"/>
                  </a:lnTo>
                  <a:lnTo>
                    <a:pt x="2" y="4"/>
                  </a:lnTo>
                  <a:lnTo>
                    <a:pt x="2" y="6"/>
                  </a:lnTo>
                  <a:lnTo>
                    <a:pt x="1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97" name="Freeform 250">
              <a:extLst>
                <a:ext uri="{FF2B5EF4-FFF2-40B4-BE49-F238E27FC236}">
                  <a16:creationId xmlns:a16="http://schemas.microsoft.com/office/drawing/2014/main" id="{00000000-0008-0000-0200-0000F5823400}"/>
                </a:ext>
              </a:extLst>
            </xdr:cNvPr>
            <xdr:cNvSpPr>
              <a:spLocks/>
            </xdr:cNvSpPr>
          </xdr:nvSpPr>
          <xdr:spPr bwMode="auto">
            <a:xfrm>
              <a:off x="2984" y="2399"/>
              <a:ext cx="0" cy="47"/>
            </a:xfrm>
            <a:custGeom>
              <a:avLst/>
              <a:gdLst>
                <a:gd name="T0" fmla="*/ 0 h 8"/>
                <a:gd name="T1" fmla="*/ 2147483646 h 8"/>
                <a:gd name="T2" fmla="*/ 2147483646 h 8"/>
                <a:gd name="T3" fmla="*/ 2147483646 h 8"/>
                <a:gd name="T4" fmla="*/ 2147483646 h 8"/>
                <a:gd name="T5" fmla="*/ 2147483646 h 8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h 8"/>
                <a:gd name="T13" fmla="*/ 8 h 8"/>
              </a:gdLst>
              <a:ahLst/>
              <a:cxnLst>
                <a:cxn ang="T6">
                  <a:pos x="0" y="T0"/>
                </a:cxn>
                <a:cxn ang="T7">
                  <a:pos x="0" y="T1"/>
                </a:cxn>
                <a:cxn ang="T8">
                  <a:pos x="0" y="T2"/>
                </a:cxn>
                <a:cxn ang="T9">
                  <a:pos x="0" y="T3"/>
                </a:cxn>
                <a:cxn ang="T10">
                  <a:pos x="0" y="T4"/>
                </a:cxn>
                <a:cxn ang="T11">
                  <a:pos x="0" y="T5"/>
                </a:cxn>
              </a:cxnLst>
              <a:rect l="0" t="T12" r="0" b="T13"/>
              <a:pathLst>
                <a:path h="8">
                  <a:moveTo>
                    <a:pt x="0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0" y="5"/>
                  </a:lnTo>
                  <a:lnTo>
                    <a:pt x="0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98" name="Freeform 251">
              <a:extLst>
                <a:ext uri="{FF2B5EF4-FFF2-40B4-BE49-F238E27FC236}">
                  <a16:creationId xmlns:a16="http://schemas.microsoft.com/office/drawing/2014/main" id="{00000000-0008-0000-0200-0000F6823400}"/>
                </a:ext>
              </a:extLst>
            </xdr:cNvPr>
            <xdr:cNvSpPr>
              <a:spLocks/>
            </xdr:cNvSpPr>
          </xdr:nvSpPr>
          <xdr:spPr bwMode="auto">
            <a:xfrm>
              <a:off x="2989" y="2456"/>
              <a:ext cx="16" cy="42"/>
            </a:xfrm>
            <a:custGeom>
              <a:avLst/>
              <a:gdLst>
                <a:gd name="T0" fmla="*/ 0 w 3"/>
                <a:gd name="T1" fmla="*/ 0 h 7"/>
                <a:gd name="T2" fmla="*/ 2147483646 w 3"/>
                <a:gd name="T3" fmla="*/ 2147483646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2147483646 w 3"/>
                <a:gd name="T9" fmla="*/ 2147483646 h 7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3"/>
                <a:gd name="T16" fmla="*/ 0 h 7"/>
                <a:gd name="T17" fmla="*/ 3 w 3"/>
                <a:gd name="T18" fmla="*/ 7 h 7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3" h="7">
                  <a:moveTo>
                    <a:pt x="0" y="0"/>
                  </a:moveTo>
                  <a:lnTo>
                    <a:pt x="2" y="4"/>
                  </a:lnTo>
                  <a:lnTo>
                    <a:pt x="3" y="5"/>
                  </a:lnTo>
                  <a:lnTo>
                    <a:pt x="3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399" name="Freeform 252">
              <a:extLst>
                <a:ext uri="{FF2B5EF4-FFF2-40B4-BE49-F238E27FC236}">
                  <a16:creationId xmlns:a16="http://schemas.microsoft.com/office/drawing/2014/main" id="{00000000-0008-0000-0200-0000F7823400}"/>
                </a:ext>
              </a:extLst>
            </xdr:cNvPr>
            <xdr:cNvSpPr>
              <a:spLocks/>
            </xdr:cNvSpPr>
          </xdr:nvSpPr>
          <xdr:spPr bwMode="auto">
            <a:xfrm>
              <a:off x="3016" y="2508"/>
              <a:ext cx="16" cy="41"/>
            </a:xfrm>
            <a:custGeom>
              <a:avLst/>
              <a:gdLst>
                <a:gd name="T0" fmla="*/ 0 w 3"/>
                <a:gd name="T1" fmla="*/ 0 h 7"/>
                <a:gd name="T2" fmla="*/ 0 w 3"/>
                <a:gd name="T3" fmla="*/ 0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3"/>
                <a:gd name="T13" fmla="*/ 0 h 7"/>
                <a:gd name="T14" fmla="*/ 3 w 3"/>
                <a:gd name="T15" fmla="*/ 7 h 7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3" h="7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00" name="Freeform 253">
              <a:extLst>
                <a:ext uri="{FF2B5EF4-FFF2-40B4-BE49-F238E27FC236}">
                  <a16:creationId xmlns:a16="http://schemas.microsoft.com/office/drawing/2014/main" id="{00000000-0008-0000-0200-0000F8823400}"/>
                </a:ext>
              </a:extLst>
            </xdr:cNvPr>
            <xdr:cNvSpPr>
              <a:spLocks/>
            </xdr:cNvSpPr>
          </xdr:nvSpPr>
          <xdr:spPr bwMode="auto">
            <a:xfrm>
              <a:off x="3005" y="2554"/>
              <a:ext cx="34" cy="10"/>
            </a:xfrm>
            <a:custGeom>
              <a:avLst/>
              <a:gdLst>
                <a:gd name="T0" fmla="*/ 2147483646 w 6"/>
                <a:gd name="T1" fmla="*/ 0 h 2"/>
                <a:gd name="T2" fmla="*/ 2147483646 w 6"/>
                <a:gd name="T3" fmla="*/ 2147483646 h 2"/>
                <a:gd name="T4" fmla="*/ 2147483646 w 6"/>
                <a:gd name="T5" fmla="*/ 0 h 2"/>
                <a:gd name="T6" fmla="*/ 2147483646 w 6"/>
                <a:gd name="T7" fmla="*/ 2147483646 h 2"/>
                <a:gd name="T8" fmla="*/ 0 w 6"/>
                <a:gd name="T9" fmla="*/ 2147483646 h 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"/>
                <a:gd name="T16" fmla="*/ 0 h 2"/>
                <a:gd name="T17" fmla="*/ 6 w 6"/>
                <a:gd name="T18" fmla="*/ 2 h 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" h="2">
                  <a:moveTo>
                    <a:pt x="6" y="0"/>
                  </a:moveTo>
                  <a:lnTo>
                    <a:pt x="4" y="2"/>
                  </a:lnTo>
                  <a:lnTo>
                    <a:pt x="3" y="0"/>
                  </a:lnTo>
                  <a:lnTo>
                    <a:pt x="2" y="1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01" name="Freeform 254">
              <a:extLst>
                <a:ext uri="{FF2B5EF4-FFF2-40B4-BE49-F238E27FC236}">
                  <a16:creationId xmlns:a16="http://schemas.microsoft.com/office/drawing/2014/main" id="{00000000-0008-0000-0200-0000F9823400}"/>
                </a:ext>
              </a:extLst>
            </xdr:cNvPr>
            <xdr:cNvSpPr>
              <a:spLocks/>
            </xdr:cNvSpPr>
          </xdr:nvSpPr>
          <xdr:spPr bwMode="auto">
            <a:xfrm>
              <a:off x="2964" y="2549"/>
              <a:ext cx="31" cy="17"/>
            </a:xfrm>
            <a:custGeom>
              <a:avLst/>
              <a:gdLst>
                <a:gd name="T0" fmla="*/ 2147483646 w 6"/>
                <a:gd name="T1" fmla="*/ 2147483646 h 3"/>
                <a:gd name="T2" fmla="*/ 2147483646 w 6"/>
                <a:gd name="T3" fmla="*/ 0 h 3"/>
                <a:gd name="T4" fmla="*/ 2147483646 w 6"/>
                <a:gd name="T5" fmla="*/ 2147483646 h 3"/>
                <a:gd name="T6" fmla="*/ 0 w 6"/>
                <a:gd name="T7" fmla="*/ 2147483646 h 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6"/>
                <a:gd name="T13" fmla="*/ 0 h 3"/>
                <a:gd name="T14" fmla="*/ 6 w 6"/>
                <a:gd name="T15" fmla="*/ 3 h 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6" h="3">
                  <a:moveTo>
                    <a:pt x="6" y="1"/>
                  </a:moveTo>
                  <a:lnTo>
                    <a:pt x="2" y="0"/>
                  </a:lnTo>
                  <a:lnTo>
                    <a:pt x="1" y="1"/>
                  </a:lnTo>
                  <a:lnTo>
                    <a:pt x="0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02" name="Freeform 255">
              <a:extLst>
                <a:ext uri="{FF2B5EF4-FFF2-40B4-BE49-F238E27FC236}">
                  <a16:creationId xmlns:a16="http://schemas.microsoft.com/office/drawing/2014/main" id="{00000000-0008-0000-0200-0000FA823400}"/>
                </a:ext>
              </a:extLst>
            </xdr:cNvPr>
            <xdr:cNvSpPr>
              <a:spLocks/>
            </xdr:cNvSpPr>
          </xdr:nvSpPr>
          <xdr:spPr bwMode="auto">
            <a:xfrm>
              <a:off x="2925" y="2569"/>
              <a:ext cx="32" cy="23"/>
            </a:xfrm>
            <a:custGeom>
              <a:avLst/>
              <a:gdLst>
                <a:gd name="T0" fmla="*/ 2147483646 w 6"/>
                <a:gd name="T1" fmla="*/ 0 h 4"/>
                <a:gd name="T2" fmla="*/ 2147483646 w 6"/>
                <a:gd name="T3" fmla="*/ 2147483646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0 w 6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4"/>
                <a:gd name="T20" fmla="*/ 6 w 6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4">
                  <a:moveTo>
                    <a:pt x="6" y="0"/>
                  </a:moveTo>
                  <a:lnTo>
                    <a:pt x="5" y="1"/>
                  </a:lnTo>
                  <a:lnTo>
                    <a:pt x="4" y="2"/>
                  </a:lnTo>
                  <a:lnTo>
                    <a:pt x="3" y="4"/>
                  </a:lnTo>
                  <a:lnTo>
                    <a:pt x="1" y="3"/>
                  </a:lnTo>
                  <a:lnTo>
                    <a:pt x="0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03" name="Freeform 256">
              <a:extLst>
                <a:ext uri="{FF2B5EF4-FFF2-40B4-BE49-F238E27FC236}">
                  <a16:creationId xmlns:a16="http://schemas.microsoft.com/office/drawing/2014/main" id="{00000000-0008-0000-0200-0000FB823400}"/>
                </a:ext>
              </a:extLst>
            </xdr:cNvPr>
            <xdr:cNvSpPr>
              <a:spLocks/>
            </xdr:cNvSpPr>
          </xdr:nvSpPr>
          <xdr:spPr bwMode="auto">
            <a:xfrm>
              <a:off x="2882" y="2554"/>
              <a:ext cx="36" cy="23"/>
            </a:xfrm>
            <a:custGeom>
              <a:avLst/>
              <a:gdLst>
                <a:gd name="T0" fmla="*/ 2147483646 w 7"/>
                <a:gd name="T1" fmla="*/ 2147483646 h 4"/>
                <a:gd name="T2" fmla="*/ 2147483646 w 7"/>
                <a:gd name="T3" fmla="*/ 2147483646 h 4"/>
                <a:gd name="T4" fmla="*/ 2147483646 w 7"/>
                <a:gd name="T5" fmla="*/ 2147483646 h 4"/>
                <a:gd name="T6" fmla="*/ 2147483646 w 7"/>
                <a:gd name="T7" fmla="*/ 2147483646 h 4"/>
                <a:gd name="T8" fmla="*/ 2147483646 w 7"/>
                <a:gd name="T9" fmla="*/ 0 h 4"/>
                <a:gd name="T10" fmla="*/ 0 w 7"/>
                <a:gd name="T11" fmla="*/ 0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4"/>
                <a:gd name="T20" fmla="*/ 7 w 7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4">
                  <a:moveTo>
                    <a:pt x="7" y="4"/>
                  </a:moveTo>
                  <a:lnTo>
                    <a:pt x="4" y="3"/>
                  </a:lnTo>
                  <a:lnTo>
                    <a:pt x="3" y="2"/>
                  </a:lnTo>
                  <a:lnTo>
                    <a:pt x="2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04" name="Freeform 257">
              <a:extLst>
                <a:ext uri="{FF2B5EF4-FFF2-40B4-BE49-F238E27FC236}">
                  <a16:creationId xmlns:a16="http://schemas.microsoft.com/office/drawing/2014/main" id="{00000000-0008-0000-0200-0000FC823400}"/>
                </a:ext>
              </a:extLst>
            </xdr:cNvPr>
            <xdr:cNvSpPr>
              <a:spLocks/>
            </xdr:cNvSpPr>
          </xdr:nvSpPr>
          <xdr:spPr bwMode="auto">
            <a:xfrm>
              <a:off x="2861" y="2526"/>
              <a:ext cx="10" cy="33"/>
            </a:xfrm>
            <a:custGeom>
              <a:avLst/>
              <a:gdLst>
                <a:gd name="T0" fmla="*/ 2147483646 w 2"/>
                <a:gd name="T1" fmla="*/ 2147483646 h 6"/>
                <a:gd name="T2" fmla="*/ 2147483646 w 2"/>
                <a:gd name="T3" fmla="*/ 2147483646 h 6"/>
                <a:gd name="T4" fmla="*/ 2147483646 w 2"/>
                <a:gd name="T5" fmla="*/ 2147483646 h 6"/>
                <a:gd name="T6" fmla="*/ 2147483646 w 2"/>
                <a:gd name="T7" fmla="*/ 2147483646 h 6"/>
                <a:gd name="T8" fmla="*/ 2147483646 w 2"/>
                <a:gd name="T9" fmla="*/ 2147483646 h 6"/>
                <a:gd name="T10" fmla="*/ 0 w 2"/>
                <a:gd name="T11" fmla="*/ 0 h 6"/>
                <a:gd name="T12" fmla="*/ 0 w 2"/>
                <a:gd name="T13" fmla="*/ 0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"/>
                <a:gd name="T22" fmla="*/ 0 h 6"/>
                <a:gd name="T23" fmla="*/ 2 w 2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" h="6">
                  <a:moveTo>
                    <a:pt x="2" y="6"/>
                  </a:moveTo>
                  <a:lnTo>
                    <a:pt x="2" y="6"/>
                  </a:lnTo>
                  <a:lnTo>
                    <a:pt x="1" y="5"/>
                  </a:lnTo>
                  <a:lnTo>
                    <a:pt x="1" y="3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05" name="Freeform 258">
              <a:extLst>
                <a:ext uri="{FF2B5EF4-FFF2-40B4-BE49-F238E27FC236}">
                  <a16:creationId xmlns:a16="http://schemas.microsoft.com/office/drawing/2014/main" id="{00000000-0008-0000-0200-0000FD823400}"/>
                </a:ext>
              </a:extLst>
            </xdr:cNvPr>
            <xdr:cNvSpPr>
              <a:spLocks/>
            </xdr:cNvSpPr>
          </xdr:nvSpPr>
          <xdr:spPr bwMode="auto">
            <a:xfrm>
              <a:off x="2855" y="2484"/>
              <a:ext cx="27" cy="29"/>
            </a:xfrm>
            <a:custGeom>
              <a:avLst/>
              <a:gdLst>
                <a:gd name="T0" fmla="*/ 2147483646 w 5"/>
                <a:gd name="T1" fmla="*/ 2147483646 h 5"/>
                <a:gd name="T2" fmla="*/ 2147483646 w 5"/>
                <a:gd name="T3" fmla="*/ 2147483646 h 5"/>
                <a:gd name="T4" fmla="*/ 0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2147483646 w 5"/>
                <a:gd name="T11" fmla="*/ 2147483646 h 5"/>
                <a:gd name="T12" fmla="*/ 2147483646 w 5"/>
                <a:gd name="T13" fmla="*/ 0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5"/>
                <a:gd name="T23" fmla="*/ 5 w 5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5">
                  <a:moveTo>
                    <a:pt x="1" y="5"/>
                  </a:moveTo>
                  <a:lnTo>
                    <a:pt x="1" y="5"/>
                  </a:lnTo>
                  <a:lnTo>
                    <a:pt x="0" y="4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1"/>
                  </a:lnTo>
                  <a:lnTo>
                    <a:pt x="5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06" name="Freeform 259">
              <a:extLst>
                <a:ext uri="{FF2B5EF4-FFF2-40B4-BE49-F238E27FC236}">
                  <a16:creationId xmlns:a16="http://schemas.microsoft.com/office/drawing/2014/main" id="{00000000-0008-0000-0200-0000FE823400}"/>
                </a:ext>
              </a:extLst>
            </xdr:cNvPr>
            <xdr:cNvSpPr>
              <a:spLocks/>
            </xdr:cNvSpPr>
          </xdr:nvSpPr>
          <xdr:spPr bwMode="auto">
            <a:xfrm>
              <a:off x="2887" y="2446"/>
              <a:ext cx="26" cy="33"/>
            </a:xfrm>
            <a:custGeom>
              <a:avLst/>
              <a:gdLst>
                <a:gd name="T0" fmla="*/ 0 w 5"/>
                <a:gd name="T1" fmla="*/ 2147483646 h 6"/>
                <a:gd name="T2" fmla="*/ 2147483646 w 5"/>
                <a:gd name="T3" fmla="*/ 2147483646 h 6"/>
                <a:gd name="T4" fmla="*/ 2147483646 w 5"/>
                <a:gd name="T5" fmla="*/ 2147483646 h 6"/>
                <a:gd name="T6" fmla="*/ 2147483646 w 5"/>
                <a:gd name="T7" fmla="*/ 2147483646 h 6"/>
                <a:gd name="T8" fmla="*/ 2147483646 w 5"/>
                <a:gd name="T9" fmla="*/ 0 h 6"/>
                <a:gd name="T10" fmla="*/ 2147483646 w 5"/>
                <a:gd name="T11" fmla="*/ 0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6"/>
                <a:gd name="T20" fmla="*/ 5 w 5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6">
                  <a:moveTo>
                    <a:pt x="0" y="6"/>
                  </a:moveTo>
                  <a:lnTo>
                    <a:pt x="1" y="4"/>
                  </a:lnTo>
                  <a:lnTo>
                    <a:pt x="2" y="3"/>
                  </a:lnTo>
                  <a:lnTo>
                    <a:pt x="4" y="1"/>
                  </a:lnTo>
                  <a:lnTo>
                    <a:pt x="5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07" name="Freeform 260">
              <a:extLst>
                <a:ext uri="{FF2B5EF4-FFF2-40B4-BE49-F238E27FC236}">
                  <a16:creationId xmlns:a16="http://schemas.microsoft.com/office/drawing/2014/main" id="{00000000-0008-0000-0200-0000FF823400}"/>
                </a:ext>
              </a:extLst>
            </xdr:cNvPr>
            <xdr:cNvSpPr>
              <a:spLocks/>
            </xdr:cNvSpPr>
          </xdr:nvSpPr>
          <xdr:spPr bwMode="auto">
            <a:xfrm>
              <a:off x="2882" y="2407"/>
              <a:ext cx="26" cy="28"/>
            </a:xfrm>
            <a:custGeom>
              <a:avLst/>
              <a:gdLst>
                <a:gd name="T0" fmla="*/ 2147483646 w 5"/>
                <a:gd name="T1" fmla="*/ 2147483646 h 5"/>
                <a:gd name="T2" fmla="*/ 2147483646 w 5"/>
                <a:gd name="T3" fmla="*/ 2147483646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0 w 5"/>
                <a:gd name="T11" fmla="*/ 2147483646 h 5"/>
                <a:gd name="T12" fmla="*/ 0 w 5"/>
                <a:gd name="T13" fmla="*/ 0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5"/>
                <a:gd name="T23" fmla="*/ 5 w 5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5">
                  <a:moveTo>
                    <a:pt x="5" y="5"/>
                  </a:moveTo>
                  <a:lnTo>
                    <a:pt x="5" y="4"/>
                  </a:lnTo>
                  <a:lnTo>
                    <a:pt x="4" y="3"/>
                  </a:lnTo>
                  <a:lnTo>
                    <a:pt x="2" y="3"/>
                  </a:lnTo>
                  <a:lnTo>
                    <a:pt x="1" y="2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08" name="Freeform 261">
              <a:extLst>
                <a:ext uri="{FF2B5EF4-FFF2-40B4-BE49-F238E27FC236}">
                  <a16:creationId xmlns:a16="http://schemas.microsoft.com/office/drawing/2014/main" id="{00000000-0008-0000-0200-000000833400}"/>
                </a:ext>
              </a:extLst>
            </xdr:cNvPr>
            <xdr:cNvSpPr>
              <a:spLocks/>
            </xdr:cNvSpPr>
          </xdr:nvSpPr>
          <xdr:spPr bwMode="auto">
            <a:xfrm>
              <a:off x="2845" y="2366"/>
              <a:ext cx="26" cy="33"/>
            </a:xfrm>
            <a:custGeom>
              <a:avLst/>
              <a:gdLst>
                <a:gd name="T0" fmla="*/ 2147483646 w 5"/>
                <a:gd name="T1" fmla="*/ 2147483646 h 6"/>
                <a:gd name="T2" fmla="*/ 2147483646 w 5"/>
                <a:gd name="T3" fmla="*/ 2147483646 h 6"/>
                <a:gd name="T4" fmla="*/ 2147483646 w 5"/>
                <a:gd name="T5" fmla="*/ 2147483646 h 6"/>
                <a:gd name="T6" fmla="*/ 2147483646 w 5"/>
                <a:gd name="T7" fmla="*/ 2147483646 h 6"/>
                <a:gd name="T8" fmla="*/ 2147483646 w 5"/>
                <a:gd name="T9" fmla="*/ 2147483646 h 6"/>
                <a:gd name="T10" fmla="*/ 0 w 5"/>
                <a:gd name="T11" fmla="*/ 0 h 6"/>
                <a:gd name="T12" fmla="*/ 0 w 5"/>
                <a:gd name="T13" fmla="*/ 0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6"/>
                <a:gd name="T23" fmla="*/ 5 w 5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6">
                  <a:moveTo>
                    <a:pt x="5" y="6"/>
                  </a:moveTo>
                  <a:lnTo>
                    <a:pt x="4" y="5"/>
                  </a:lnTo>
                  <a:lnTo>
                    <a:pt x="3" y="4"/>
                  </a:lnTo>
                  <a:lnTo>
                    <a:pt x="2" y="3"/>
                  </a:lnTo>
                  <a:lnTo>
                    <a:pt x="1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09" name="Freeform 262">
              <a:extLst>
                <a:ext uri="{FF2B5EF4-FFF2-40B4-BE49-F238E27FC236}">
                  <a16:creationId xmlns:a16="http://schemas.microsoft.com/office/drawing/2014/main" id="{00000000-0008-0000-0200-000001833400}"/>
                </a:ext>
              </a:extLst>
            </xdr:cNvPr>
            <xdr:cNvSpPr>
              <a:spLocks/>
            </xdr:cNvSpPr>
          </xdr:nvSpPr>
          <xdr:spPr bwMode="auto">
            <a:xfrm>
              <a:off x="2824" y="2315"/>
              <a:ext cx="15" cy="41"/>
            </a:xfrm>
            <a:custGeom>
              <a:avLst/>
              <a:gdLst>
                <a:gd name="T0" fmla="*/ 2147483646 w 3"/>
                <a:gd name="T1" fmla="*/ 2147483646 h 7"/>
                <a:gd name="T2" fmla="*/ 2147483646 w 3"/>
                <a:gd name="T3" fmla="*/ 2147483646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0 w 3"/>
                <a:gd name="T9" fmla="*/ 2147483646 h 7"/>
                <a:gd name="T10" fmla="*/ 0 w 3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7"/>
                <a:gd name="T20" fmla="*/ 3 w 3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7">
                  <a:moveTo>
                    <a:pt x="3" y="7"/>
                  </a:moveTo>
                  <a:lnTo>
                    <a:pt x="3" y="6"/>
                  </a:lnTo>
                  <a:lnTo>
                    <a:pt x="2" y="5"/>
                  </a:lnTo>
                  <a:lnTo>
                    <a:pt x="1" y="4"/>
                  </a:lnTo>
                  <a:lnTo>
                    <a:pt x="0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10" name="Freeform 263">
              <a:extLst>
                <a:ext uri="{FF2B5EF4-FFF2-40B4-BE49-F238E27FC236}">
                  <a16:creationId xmlns:a16="http://schemas.microsoft.com/office/drawing/2014/main" id="{00000000-0008-0000-0200-000002833400}"/>
                </a:ext>
              </a:extLst>
            </xdr:cNvPr>
            <xdr:cNvSpPr>
              <a:spLocks/>
            </xdr:cNvSpPr>
          </xdr:nvSpPr>
          <xdr:spPr bwMode="auto">
            <a:xfrm>
              <a:off x="2791" y="2291"/>
              <a:ext cx="27" cy="19"/>
            </a:xfrm>
            <a:custGeom>
              <a:avLst/>
              <a:gdLst>
                <a:gd name="T0" fmla="*/ 2147483646 w 5"/>
                <a:gd name="T1" fmla="*/ 2147483646 h 3"/>
                <a:gd name="T2" fmla="*/ 2147483646 w 5"/>
                <a:gd name="T3" fmla="*/ 0 h 3"/>
                <a:gd name="T4" fmla="*/ 0 w 5"/>
                <a:gd name="T5" fmla="*/ 0 h 3"/>
                <a:gd name="T6" fmla="*/ 0 w 5"/>
                <a:gd name="T7" fmla="*/ 2147483646 h 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5"/>
                <a:gd name="T13" fmla="*/ 0 h 3"/>
                <a:gd name="T14" fmla="*/ 5 w 5"/>
                <a:gd name="T15" fmla="*/ 3 h 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5" h="3">
                  <a:moveTo>
                    <a:pt x="5" y="3"/>
                  </a:moveTo>
                  <a:lnTo>
                    <a:pt x="2" y="0"/>
                  </a:lnTo>
                  <a:lnTo>
                    <a:pt x="0" y="0"/>
                  </a:lnTo>
                  <a:lnTo>
                    <a:pt x="0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11" name="Freeform 264">
              <a:extLst>
                <a:ext uri="{FF2B5EF4-FFF2-40B4-BE49-F238E27FC236}">
                  <a16:creationId xmlns:a16="http://schemas.microsoft.com/office/drawing/2014/main" id="{00000000-0008-0000-0200-000003833400}"/>
                </a:ext>
              </a:extLst>
            </xdr:cNvPr>
            <xdr:cNvSpPr>
              <a:spLocks/>
            </xdr:cNvSpPr>
          </xdr:nvSpPr>
          <xdr:spPr bwMode="auto">
            <a:xfrm>
              <a:off x="2744" y="2304"/>
              <a:ext cx="36" cy="11"/>
            </a:xfrm>
            <a:custGeom>
              <a:avLst/>
              <a:gdLst>
                <a:gd name="T0" fmla="*/ 2147483646 w 7"/>
                <a:gd name="T1" fmla="*/ 2147483646 h 2"/>
                <a:gd name="T2" fmla="*/ 2147483646 w 7"/>
                <a:gd name="T3" fmla="*/ 2147483646 h 2"/>
                <a:gd name="T4" fmla="*/ 2147483646 w 7"/>
                <a:gd name="T5" fmla="*/ 2147483646 h 2"/>
                <a:gd name="T6" fmla="*/ 2147483646 w 7"/>
                <a:gd name="T7" fmla="*/ 2147483646 h 2"/>
                <a:gd name="T8" fmla="*/ 2147483646 w 7"/>
                <a:gd name="T9" fmla="*/ 2147483646 h 2"/>
                <a:gd name="T10" fmla="*/ 2147483646 w 7"/>
                <a:gd name="T11" fmla="*/ 0 h 2"/>
                <a:gd name="T12" fmla="*/ 0 w 7"/>
                <a:gd name="T13" fmla="*/ 0 h 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7"/>
                <a:gd name="T22" fmla="*/ 0 h 2"/>
                <a:gd name="T23" fmla="*/ 7 w 7"/>
                <a:gd name="T24" fmla="*/ 2 h 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7" h="2">
                  <a:moveTo>
                    <a:pt x="7" y="1"/>
                  </a:moveTo>
                  <a:lnTo>
                    <a:pt x="7" y="1"/>
                  </a:lnTo>
                  <a:lnTo>
                    <a:pt x="5" y="2"/>
                  </a:lnTo>
                  <a:lnTo>
                    <a:pt x="3" y="2"/>
                  </a:lnTo>
                  <a:lnTo>
                    <a:pt x="2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12" name="Freeform 265">
              <a:extLst>
                <a:ext uri="{FF2B5EF4-FFF2-40B4-BE49-F238E27FC236}">
                  <a16:creationId xmlns:a16="http://schemas.microsoft.com/office/drawing/2014/main" id="{00000000-0008-0000-0200-000004833400}"/>
                </a:ext>
              </a:extLst>
            </xdr:cNvPr>
            <xdr:cNvSpPr>
              <a:spLocks/>
            </xdr:cNvSpPr>
          </xdr:nvSpPr>
          <xdr:spPr bwMode="auto">
            <a:xfrm>
              <a:off x="2705" y="2270"/>
              <a:ext cx="32" cy="29"/>
            </a:xfrm>
            <a:custGeom>
              <a:avLst/>
              <a:gdLst>
                <a:gd name="T0" fmla="*/ 2147483646 w 6"/>
                <a:gd name="T1" fmla="*/ 2147483646 h 5"/>
                <a:gd name="T2" fmla="*/ 2147483646 w 6"/>
                <a:gd name="T3" fmla="*/ 2147483646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0 h 5"/>
                <a:gd name="T10" fmla="*/ 0 w 6"/>
                <a:gd name="T11" fmla="*/ 0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5"/>
                <a:gd name="T20" fmla="*/ 6 w 6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5">
                  <a:moveTo>
                    <a:pt x="6" y="5"/>
                  </a:moveTo>
                  <a:lnTo>
                    <a:pt x="5" y="4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13" name="Freeform 266">
              <a:extLst>
                <a:ext uri="{FF2B5EF4-FFF2-40B4-BE49-F238E27FC236}">
                  <a16:creationId xmlns:a16="http://schemas.microsoft.com/office/drawing/2014/main" id="{00000000-0008-0000-0200-000005833400}"/>
                </a:ext>
              </a:extLst>
            </xdr:cNvPr>
            <xdr:cNvSpPr>
              <a:spLocks/>
            </xdr:cNvSpPr>
          </xdr:nvSpPr>
          <xdr:spPr bwMode="auto">
            <a:xfrm>
              <a:off x="2651" y="2270"/>
              <a:ext cx="42" cy="6"/>
            </a:xfrm>
            <a:custGeom>
              <a:avLst/>
              <a:gdLst>
                <a:gd name="T0" fmla="*/ 2147483646 w 8"/>
                <a:gd name="T1" fmla="*/ 0 h 1"/>
                <a:gd name="T2" fmla="*/ 2147483646 w 8"/>
                <a:gd name="T3" fmla="*/ 0 h 1"/>
                <a:gd name="T4" fmla="*/ 2147483646 w 8"/>
                <a:gd name="T5" fmla="*/ 0 h 1"/>
                <a:gd name="T6" fmla="*/ 2147483646 w 8"/>
                <a:gd name="T7" fmla="*/ 2147483646 h 1"/>
                <a:gd name="T8" fmla="*/ 2147483646 w 8"/>
                <a:gd name="T9" fmla="*/ 2147483646 h 1"/>
                <a:gd name="T10" fmla="*/ 0 w 8"/>
                <a:gd name="T11" fmla="*/ 2147483646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8"/>
                <a:gd name="T19" fmla="*/ 0 h 1"/>
                <a:gd name="T20" fmla="*/ 8 w 8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8" h="1">
                  <a:moveTo>
                    <a:pt x="8" y="0"/>
                  </a:moveTo>
                  <a:lnTo>
                    <a:pt x="8" y="0"/>
                  </a:lnTo>
                  <a:lnTo>
                    <a:pt x="6" y="0"/>
                  </a:lnTo>
                  <a:lnTo>
                    <a:pt x="4" y="1"/>
                  </a:lnTo>
                  <a:lnTo>
                    <a:pt x="2" y="1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14" name="Freeform 267">
              <a:extLst>
                <a:ext uri="{FF2B5EF4-FFF2-40B4-BE49-F238E27FC236}">
                  <a16:creationId xmlns:a16="http://schemas.microsoft.com/office/drawing/2014/main" id="{00000000-0008-0000-0200-000006833400}"/>
                </a:ext>
              </a:extLst>
            </xdr:cNvPr>
            <xdr:cNvSpPr>
              <a:spLocks/>
            </xdr:cNvSpPr>
          </xdr:nvSpPr>
          <xdr:spPr bwMode="auto">
            <a:xfrm>
              <a:off x="2625" y="2242"/>
              <a:ext cx="21" cy="41"/>
            </a:xfrm>
            <a:custGeom>
              <a:avLst/>
              <a:gdLst>
                <a:gd name="T0" fmla="*/ 2147483646 w 4"/>
                <a:gd name="T1" fmla="*/ 2147483646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2147483646 w 4"/>
                <a:gd name="T9" fmla="*/ 2147483646 h 7"/>
                <a:gd name="T10" fmla="*/ 0 w 4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7"/>
                <a:gd name="T20" fmla="*/ 4 w 4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7">
                  <a:moveTo>
                    <a:pt x="4" y="7"/>
                  </a:moveTo>
                  <a:lnTo>
                    <a:pt x="3" y="7"/>
                  </a:lnTo>
                  <a:lnTo>
                    <a:pt x="2" y="6"/>
                  </a:lnTo>
                  <a:lnTo>
                    <a:pt x="2" y="4"/>
                  </a:lnTo>
                  <a:lnTo>
                    <a:pt x="1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15" name="Freeform 268">
              <a:extLst>
                <a:ext uri="{FF2B5EF4-FFF2-40B4-BE49-F238E27FC236}">
                  <a16:creationId xmlns:a16="http://schemas.microsoft.com/office/drawing/2014/main" id="{00000000-0008-0000-0200-000007833400}"/>
                </a:ext>
              </a:extLst>
            </xdr:cNvPr>
            <xdr:cNvSpPr>
              <a:spLocks/>
            </xdr:cNvSpPr>
          </xdr:nvSpPr>
          <xdr:spPr bwMode="auto">
            <a:xfrm>
              <a:off x="2592" y="2211"/>
              <a:ext cx="21" cy="29"/>
            </a:xfrm>
            <a:custGeom>
              <a:avLst/>
              <a:gdLst>
                <a:gd name="T0" fmla="*/ 2147483646 w 4"/>
                <a:gd name="T1" fmla="*/ 2147483646 h 5"/>
                <a:gd name="T2" fmla="*/ 2147483646 w 4"/>
                <a:gd name="T3" fmla="*/ 2147483646 h 5"/>
                <a:gd name="T4" fmla="*/ 2147483646 w 4"/>
                <a:gd name="T5" fmla="*/ 2147483646 h 5"/>
                <a:gd name="T6" fmla="*/ 2147483646 w 4"/>
                <a:gd name="T7" fmla="*/ 2147483646 h 5"/>
                <a:gd name="T8" fmla="*/ 2147483646 w 4"/>
                <a:gd name="T9" fmla="*/ 0 h 5"/>
                <a:gd name="T10" fmla="*/ 0 w 4"/>
                <a:gd name="T11" fmla="*/ 0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5"/>
                <a:gd name="T20" fmla="*/ 4 w 4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5">
                  <a:moveTo>
                    <a:pt x="4" y="5"/>
                  </a:moveTo>
                  <a:lnTo>
                    <a:pt x="3" y="5"/>
                  </a:lnTo>
                  <a:lnTo>
                    <a:pt x="2" y="3"/>
                  </a:lnTo>
                  <a:lnTo>
                    <a:pt x="2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16" name="Freeform 269">
              <a:extLst>
                <a:ext uri="{FF2B5EF4-FFF2-40B4-BE49-F238E27FC236}">
                  <a16:creationId xmlns:a16="http://schemas.microsoft.com/office/drawing/2014/main" id="{00000000-0008-0000-0200-000008833400}"/>
                </a:ext>
              </a:extLst>
            </xdr:cNvPr>
            <xdr:cNvSpPr>
              <a:spLocks/>
            </xdr:cNvSpPr>
          </xdr:nvSpPr>
          <xdr:spPr bwMode="auto">
            <a:xfrm>
              <a:off x="2555" y="2191"/>
              <a:ext cx="32" cy="17"/>
            </a:xfrm>
            <a:custGeom>
              <a:avLst/>
              <a:gdLst>
                <a:gd name="T0" fmla="*/ 2147483646 w 6"/>
                <a:gd name="T1" fmla="*/ 2147483646 h 3"/>
                <a:gd name="T2" fmla="*/ 2147483646 w 6"/>
                <a:gd name="T3" fmla="*/ 2147483646 h 3"/>
                <a:gd name="T4" fmla="*/ 2147483646 w 6"/>
                <a:gd name="T5" fmla="*/ 0 h 3"/>
                <a:gd name="T6" fmla="*/ 2147483646 w 6"/>
                <a:gd name="T7" fmla="*/ 0 h 3"/>
                <a:gd name="T8" fmla="*/ 2147483646 w 6"/>
                <a:gd name="T9" fmla="*/ 0 h 3"/>
                <a:gd name="T10" fmla="*/ 0 w 6"/>
                <a:gd name="T11" fmla="*/ 0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3"/>
                <a:gd name="T20" fmla="*/ 6 w 6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3">
                  <a:moveTo>
                    <a:pt x="6" y="3"/>
                  </a:moveTo>
                  <a:lnTo>
                    <a:pt x="5" y="2"/>
                  </a:lnTo>
                  <a:lnTo>
                    <a:pt x="5" y="0"/>
                  </a:lnTo>
                  <a:lnTo>
                    <a:pt x="3" y="0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17" name="Freeform 270">
              <a:extLst>
                <a:ext uri="{FF2B5EF4-FFF2-40B4-BE49-F238E27FC236}">
                  <a16:creationId xmlns:a16="http://schemas.microsoft.com/office/drawing/2014/main" id="{00000000-0008-0000-0200-000009833400}"/>
                </a:ext>
              </a:extLst>
            </xdr:cNvPr>
            <xdr:cNvSpPr>
              <a:spLocks/>
            </xdr:cNvSpPr>
          </xdr:nvSpPr>
          <xdr:spPr bwMode="auto">
            <a:xfrm>
              <a:off x="2507" y="2183"/>
              <a:ext cx="36" cy="6"/>
            </a:xfrm>
            <a:custGeom>
              <a:avLst/>
              <a:gdLst>
                <a:gd name="T0" fmla="*/ 2147483646 w 7"/>
                <a:gd name="T1" fmla="*/ 2147483646 h 1"/>
                <a:gd name="T2" fmla="*/ 2147483646 w 7"/>
                <a:gd name="T3" fmla="*/ 2147483646 h 1"/>
                <a:gd name="T4" fmla="*/ 2147483646 w 7"/>
                <a:gd name="T5" fmla="*/ 0 h 1"/>
                <a:gd name="T6" fmla="*/ 2147483646 w 7"/>
                <a:gd name="T7" fmla="*/ 2147483646 h 1"/>
                <a:gd name="T8" fmla="*/ 2147483646 w 7"/>
                <a:gd name="T9" fmla="*/ 0 h 1"/>
                <a:gd name="T10" fmla="*/ 0 w 7"/>
                <a:gd name="T11" fmla="*/ 0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1"/>
                <a:gd name="T20" fmla="*/ 7 w 7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1">
                  <a:moveTo>
                    <a:pt x="7" y="1"/>
                  </a:moveTo>
                  <a:lnTo>
                    <a:pt x="6" y="1"/>
                  </a:lnTo>
                  <a:lnTo>
                    <a:pt x="5" y="0"/>
                  </a:lnTo>
                  <a:lnTo>
                    <a:pt x="3" y="1"/>
                  </a:lnTo>
                  <a:lnTo>
                    <a:pt x="2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18" name="Freeform 271">
              <a:extLst>
                <a:ext uri="{FF2B5EF4-FFF2-40B4-BE49-F238E27FC236}">
                  <a16:creationId xmlns:a16="http://schemas.microsoft.com/office/drawing/2014/main" id="{00000000-0008-0000-0200-00000A833400}"/>
                </a:ext>
              </a:extLst>
            </xdr:cNvPr>
            <xdr:cNvSpPr>
              <a:spLocks/>
            </xdr:cNvSpPr>
          </xdr:nvSpPr>
          <xdr:spPr bwMode="auto">
            <a:xfrm>
              <a:off x="2464" y="2178"/>
              <a:ext cx="37" cy="5"/>
            </a:xfrm>
            <a:custGeom>
              <a:avLst/>
              <a:gdLst>
                <a:gd name="T0" fmla="*/ 2147483646 w 7"/>
                <a:gd name="T1" fmla="*/ 2147483646 h 1"/>
                <a:gd name="T2" fmla="*/ 2147483646 w 7"/>
                <a:gd name="T3" fmla="*/ 0 h 1"/>
                <a:gd name="T4" fmla="*/ 2147483646 w 7"/>
                <a:gd name="T5" fmla="*/ 2147483646 h 1"/>
                <a:gd name="T6" fmla="*/ 2147483646 w 7"/>
                <a:gd name="T7" fmla="*/ 2147483646 h 1"/>
                <a:gd name="T8" fmla="*/ 2147483646 w 7"/>
                <a:gd name="T9" fmla="*/ 2147483646 h 1"/>
                <a:gd name="T10" fmla="*/ 0 w 7"/>
                <a:gd name="T11" fmla="*/ 0 h 1"/>
                <a:gd name="T12" fmla="*/ 0 w 7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7"/>
                <a:gd name="T22" fmla="*/ 0 h 1"/>
                <a:gd name="T23" fmla="*/ 7 w 7"/>
                <a:gd name="T24" fmla="*/ 1 h 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7" h="1">
                  <a:moveTo>
                    <a:pt x="7" y="1"/>
                  </a:moveTo>
                  <a:lnTo>
                    <a:pt x="6" y="0"/>
                  </a:lnTo>
                  <a:lnTo>
                    <a:pt x="5" y="1"/>
                  </a:lnTo>
                  <a:lnTo>
                    <a:pt x="3" y="1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19" name="Freeform 272">
              <a:extLst>
                <a:ext uri="{FF2B5EF4-FFF2-40B4-BE49-F238E27FC236}">
                  <a16:creationId xmlns:a16="http://schemas.microsoft.com/office/drawing/2014/main" id="{00000000-0008-0000-0200-00000B833400}"/>
                </a:ext>
              </a:extLst>
            </xdr:cNvPr>
            <xdr:cNvSpPr>
              <a:spLocks/>
            </xdr:cNvSpPr>
          </xdr:nvSpPr>
          <xdr:spPr bwMode="auto">
            <a:xfrm>
              <a:off x="2421" y="2145"/>
              <a:ext cx="32" cy="33"/>
            </a:xfrm>
            <a:custGeom>
              <a:avLst/>
              <a:gdLst>
                <a:gd name="T0" fmla="*/ 2147483646 w 6"/>
                <a:gd name="T1" fmla="*/ 2147483646 h 6"/>
                <a:gd name="T2" fmla="*/ 2147483646 w 6"/>
                <a:gd name="T3" fmla="*/ 2147483646 h 6"/>
                <a:gd name="T4" fmla="*/ 2147483646 w 6"/>
                <a:gd name="T5" fmla="*/ 2147483646 h 6"/>
                <a:gd name="T6" fmla="*/ 2147483646 w 6"/>
                <a:gd name="T7" fmla="*/ 2147483646 h 6"/>
                <a:gd name="T8" fmla="*/ 2147483646 w 6"/>
                <a:gd name="T9" fmla="*/ 2147483646 h 6"/>
                <a:gd name="T10" fmla="*/ 0 w 6"/>
                <a:gd name="T11" fmla="*/ 0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6"/>
                <a:gd name="T20" fmla="*/ 6 w 6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6">
                  <a:moveTo>
                    <a:pt x="6" y="6"/>
                  </a:moveTo>
                  <a:lnTo>
                    <a:pt x="5" y="5"/>
                  </a:lnTo>
                  <a:lnTo>
                    <a:pt x="3" y="4"/>
                  </a:lnTo>
                  <a:lnTo>
                    <a:pt x="2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20" name="Freeform 273">
              <a:extLst>
                <a:ext uri="{FF2B5EF4-FFF2-40B4-BE49-F238E27FC236}">
                  <a16:creationId xmlns:a16="http://schemas.microsoft.com/office/drawing/2014/main" id="{00000000-0008-0000-0200-00000C833400}"/>
                </a:ext>
              </a:extLst>
            </xdr:cNvPr>
            <xdr:cNvSpPr>
              <a:spLocks/>
            </xdr:cNvSpPr>
          </xdr:nvSpPr>
          <xdr:spPr bwMode="auto">
            <a:xfrm>
              <a:off x="2389" y="2106"/>
              <a:ext cx="26" cy="34"/>
            </a:xfrm>
            <a:custGeom>
              <a:avLst/>
              <a:gdLst>
                <a:gd name="T0" fmla="*/ 2147483646 w 5"/>
                <a:gd name="T1" fmla="*/ 2147483646 h 6"/>
                <a:gd name="T2" fmla="*/ 2147483646 w 5"/>
                <a:gd name="T3" fmla="*/ 2147483646 h 6"/>
                <a:gd name="T4" fmla="*/ 2147483646 w 5"/>
                <a:gd name="T5" fmla="*/ 2147483646 h 6"/>
                <a:gd name="T6" fmla="*/ 2147483646 w 5"/>
                <a:gd name="T7" fmla="*/ 2147483646 h 6"/>
                <a:gd name="T8" fmla="*/ 2147483646 w 5"/>
                <a:gd name="T9" fmla="*/ 2147483646 h 6"/>
                <a:gd name="T10" fmla="*/ 2147483646 w 5"/>
                <a:gd name="T11" fmla="*/ 2147483646 h 6"/>
                <a:gd name="T12" fmla="*/ 0 w 5"/>
                <a:gd name="T13" fmla="*/ 0 h 6"/>
                <a:gd name="T14" fmla="*/ 0 w 5"/>
                <a:gd name="T15" fmla="*/ 0 h 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5"/>
                <a:gd name="T25" fmla="*/ 0 h 6"/>
                <a:gd name="T26" fmla="*/ 5 w 5"/>
                <a:gd name="T27" fmla="*/ 6 h 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5" h="6">
                  <a:moveTo>
                    <a:pt x="5" y="6"/>
                  </a:moveTo>
                  <a:lnTo>
                    <a:pt x="5" y="5"/>
                  </a:lnTo>
                  <a:lnTo>
                    <a:pt x="4" y="4"/>
                  </a:lnTo>
                  <a:lnTo>
                    <a:pt x="3" y="3"/>
                  </a:lnTo>
                  <a:lnTo>
                    <a:pt x="2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21" name="Freeform 274">
              <a:extLst>
                <a:ext uri="{FF2B5EF4-FFF2-40B4-BE49-F238E27FC236}">
                  <a16:creationId xmlns:a16="http://schemas.microsoft.com/office/drawing/2014/main" id="{00000000-0008-0000-0200-00000D833400}"/>
                </a:ext>
              </a:extLst>
            </xdr:cNvPr>
            <xdr:cNvSpPr>
              <a:spLocks/>
            </xdr:cNvSpPr>
          </xdr:nvSpPr>
          <xdr:spPr bwMode="auto">
            <a:xfrm>
              <a:off x="2389" y="2054"/>
              <a:ext cx="16" cy="41"/>
            </a:xfrm>
            <a:custGeom>
              <a:avLst/>
              <a:gdLst>
                <a:gd name="T0" fmla="*/ 0 w 3"/>
                <a:gd name="T1" fmla="*/ 2147483646 h 7"/>
                <a:gd name="T2" fmla="*/ 2147483646 w 3"/>
                <a:gd name="T3" fmla="*/ 2147483646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2147483646 w 3"/>
                <a:gd name="T9" fmla="*/ 2147483646 h 7"/>
                <a:gd name="T10" fmla="*/ 2147483646 w 3"/>
                <a:gd name="T11" fmla="*/ 0 h 7"/>
                <a:gd name="T12" fmla="*/ 2147483646 w 3"/>
                <a:gd name="T13" fmla="*/ 0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7"/>
                <a:gd name="T23" fmla="*/ 3 w 3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7">
                  <a:moveTo>
                    <a:pt x="0" y="7"/>
                  </a:moveTo>
                  <a:lnTo>
                    <a:pt x="1" y="6"/>
                  </a:lnTo>
                  <a:lnTo>
                    <a:pt x="2" y="5"/>
                  </a:lnTo>
                  <a:lnTo>
                    <a:pt x="3" y="4"/>
                  </a:lnTo>
                  <a:lnTo>
                    <a:pt x="3" y="2"/>
                  </a:lnTo>
                  <a:lnTo>
                    <a:pt x="3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22" name="Freeform 275">
              <a:extLst>
                <a:ext uri="{FF2B5EF4-FFF2-40B4-BE49-F238E27FC236}">
                  <a16:creationId xmlns:a16="http://schemas.microsoft.com/office/drawing/2014/main" id="{00000000-0008-0000-0200-00000E833400}"/>
                </a:ext>
              </a:extLst>
            </xdr:cNvPr>
            <xdr:cNvSpPr>
              <a:spLocks/>
            </xdr:cNvSpPr>
          </xdr:nvSpPr>
          <xdr:spPr bwMode="auto">
            <a:xfrm>
              <a:off x="2362" y="2037"/>
              <a:ext cx="31" cy="17"/>
            </a:xfrm>
            <a:custGeom>
              <a:avLst/>
              <a:gdLst>
                <a:gd name="T0" fmla="*/ 2147483646 w 6"/>
                <a:gd name="T1" fmla="*/ 2147483646 h 3"/>
                <a:gd name="T2" fmla="*/ 2147483646 w 6"/>
                <a:gd name="T3" fmla="*/ 2147483646 h 3"/>
                <a:gd name="T4" fmla="*/ 2147483646 w 6"/>
                <a:gd name="T5" fmla="*/ 2147483646 h 3"/>
                <a:gd name="T6" fmla="*/ 2147483646 w 6"/>
                <a:gd name="T7" fmla="*/ 2147483646 h 3"/>
                <a:gd name="T8" fmla="*/ 0 w 6"/>
                <a:gd name="T9" fmla="*/ 2147483646 h 3"/>
                <a:gd name="T10" fmla="*/ 0 w 6"/>
                <a:gd name="T11" fmla="*/ 0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3"/>
                <a:gd name="T20" fmla="*/ 6 w 6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3">
                  <a:moveTo>
                    <a:pt x="6" y="3"/>
                  </a:moveTo>
                  <a:lnTo>
                    <a:pt x="4" y="3"/>
                  </a:lnTo>
                  <a:lnTo>
                    <a:pt x="3" y="2"/>
                  </a:lnTo>
                  <a:lnTo>
                    <a:pt x="1" y="2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23" name="Freeform 276">
              <a:extLst>
                <a:ext uri="{FF2B5EF4-FFF2-40B4-BE49-F238E27FC236}">
                  <a16:creationId xmlns:a16="http://schemas.microsoft.com/office/drawing/2014/main" id="{00000000-0008-0000-0200-00000F833400}"/>
                </a:ext>
              </a:extLst>
            </xdr:cNvPr>
            <xdr:cNvSpPr>
              <a:spLocks/>
            </xdr:cNvSpPr>
          </xdr:nvSpPr>
          <xdr:spPr bwMode="auto">
            <a:xfrm>
              <a:off x="2351" y="1985"/>
              <a:ext cx="11" cy="41"/>
            </a:xfrm>
            <a:custGeom>
              <a:avLst/>
              <a:gdLst>
                <a:gd name="T0" fmla="*/ 2147483646 w 2"/>
                <a:gd name="T1" fmla="*/ 2147483646 h 7"/>
                <a:gd name="T2" fmla="*/ 2147483646 w 2"/>
                <a:gd name="T3" fmla="*/ 2147483646 h 7"/>
                <a:gd name="T4" fmla="*/ 0 w 2"/>
                <a:gd name="T5" fmla="*/ 2147483646 h 7"/>
                <a:gd name="T6" fmla="*/ 0 w 2"/>
                <a:gd name="T7" fmla="*/ 2147483646 h 7"/>
                <a:gd name="T8" fmla="*/ 2147483646 w 2"/>
                <a:gd name="T9" fmla="*/ 0 h 7"/>
                <a:gd name="T10" fmla="*/ 2147483646 w 2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7"/>
                <a:gd name="T20" fmla="*/ 2 w 2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7">
                  <a:moveTo>
                    <a:pt x="2" y="7"/>
                  </a:moveTo>
                  <a:lnTo>
                    <a:pt x="1" y="5"/>
                  </a:lnTo>
                  <a:lnTo>
                    <a:pt x="0" y="3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24" name="Freeform 277">
              <a:extLst>
                <a:ext uri="{FF2B5EF4-FFF2-40B4-BE49-F238E27FC236}">
                  <a16:creationId xmlns:a16="http://schemas.microsoft.com/office/drawing/2014/main" id="{00000000-0008-0000-0200-000010833400}"/>
                </a:ext>
              </a:extLst>
            </xdr:cNvPr>
            <xdr:cNvSpPr>
              <a:spLocks/>
            </xdr:cNvSpPr>
          </xdr:nvSpPr>
          <xdr:spPr bwMode="auto">
            <a:xfrm>
              <a:off x="2351" y="1941"/>
              <a:ext cx="11" cy="34"/>
            </a:xfrm>
            <a:custGeom>
              <a:avLst/>
              <a:gdLst>
                <a:gd name="T0" fmla="*/ 2147483646 w 2"/>
                <a:gd name="T1" fmla="*/ 2147483646 h 6"/>
                <a:gd name="T2" fmla="*/ 2147483646 w 2"/>
                <a:gd name="T3" fmla="*/ 2147483646 h 6"/>
                <a:gd name="T4" fmla="*/ 2147483646 w 2"/>
                <a:gd name="T5" fmla="*/ 2147483646 h 6"/>
                <a:gd name="T6" fmla="*/ 0 w 2"/>
                <a:gd name="T7" fmla="*/ 2147483646 h 6"/>
                <a:gd name="T8" fmla="*/ 2147483646 w 2"/>
                <a:gd name="T9" fmla="*/ 2147483646 h 6"/>
                <a:gd name="T10" fmla="*/ 2147483646 w 2"/>
                <a:gd name="T11" fmla="*/ 0 h 6"/>
                <a:gd name="T12" fmla="*/ 2147483646 w 2"/>
                <a:gd name="T13" fmla="*/ 0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"/>
                <a:gd name="T22" fmla="*/ 0 h 6"/>
                <a:gd name="T23" fmla="*/ 2 w 2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" h="6">
                  <a:moveTo>
                    <a:pt x="2" y="6"/>
                  </a:moveTo>
                  <a:lnTo>
                    <a:pt x="2" y="5"/>
                  </a:lnTo>
                  <a:lnTo>
                    <a:pt x="1" y="4"/>
                  </a:lnTo>
                  <a:lnTo>
                    <a:pt x="0" y="2"/>
                  </a:lnTo>
                  <a:lnTo>
                    <a:pt x="1" y="1"/>
                  </a:lnTo>
                  <a:lnTo>
                    <a:pt x="2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25" name="Freeform 278">
              <a:extLst>
                <a:ext uri="{FF2B5EF4-FFF2-40B4-BE49-F238E27FC236}">
                  <a16:creationId xmlns:a16="http://schemas.microsoft.com/office/drawing/2014/main" id="{00000000-0008-0000-0200-000011833400}"/>
                </a:ext>
              </a:extLst>
            </xdr:cNvPr>
            <xdr:cNvSpPr>
              <a:spLocks/>
            </xdr:cNvSpPr>
          </xdr:nvSpPr>
          <xdr:spPr bwMode="auto">
            <a:xfrm>
              <a:off x="2340" y="1890"/>
              <a:ext cx="16" cy="39"/>
            </a:xfrm>
            <a:custGeom>
              <a:avLst/>
              <a:gdLst>
                <a:gd name="T0" fmla="*/ 2147483646 w 3"/>
                <a:gd name="T1" fmla="*/ 2147483646 h 7"/>
                <a:gd name="T2" fmla="*/ 2147483646 w 3"/>
                <a:gd name="T3" fmla="*/ 2147483646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0 w 3"/>
                <a:gd name="T9" fmla="*/ 2147483646 h 7"/>
                <a:gd name="T10" fmla="*/ 2147483646 w 3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7"/>
                <a:gd name="T20" fmla="*/ 3 w 3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7">
                  <a:moveTo>
                    <a:pt x="3" y="7"/>
                  </a:moveTo>
                  <a:lnTo>
                    <a:pt x="2" y="6"/>
                  </a:lnTo>
                  <a:lnTo>
                    <a:pt x="1" y="5"/>
                  </a:lnTo>
                  <a:lnTo>
                    <a:pt x="1" y="3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26" name="Freeform 279">
              <a:extLst>
                <a:ext uri="{FF2B5EF4-FFF2-40B4-BE49-F238E27FC236}">
                  <a16:creationId xmlns:a16="http://schemas.microsoft.com/office/drawing/2014/main" id="{00000000-0008-0000-0200-000012833400}"/>
                </a:ext>
              </a:extLst>
            </xdr:cNvPr>
            <xdr:cNvSpPr>
              <a:spLocks/>
            </xdr:cNvSpPr>
          </xdr:nvSpPr>
          <xdr:spPr bwMode="auto">
            <a:xfrm>
              <a:off x="2335" y="1844"/>
              <a:ext cx="5" cy="38"/>
            </a:xfrm>
            <a:custGeom>
              <a:avLst/>
              <a:gdLst>
                <a:gd name="T0" fmla="*/ 2147483646 w 1"/>
                <a:gd name="T1" fmla="*/ 2147483646 h 7"/>
                <a:gd name="T2" fmla="*/ 0 w 1"/>
                <a:gd name="T3" fmla="*/ 2147483646 h 7"/>
                <a:gd name="T4" fmla="*/ 0 w 1"/>
                <a:gd name="T5" fmla="*/ 2147483646 h 7"/>
                <a:gd name="T6" fmla="*/ 2147483646 w 1"/>
                <a:gd name="T7" fmla="*/ 2147483646 h 7"/>
                <a:gd name="T8" fmla="*/ 0 w 1"/>
                <a:gd name="T9" fmla="*/ 2147483646 h 7"/>
                <a:gd name="T10" fmla="*/ 2147483646 w 1"/>
                <a:gd name="T11" fmla="*/ 2147483646 h 7"/>
                <a:gd name="T12" fmla="*/ 2147483646 w 1"/>
                <a:gd name="T13" fmla="*/ 0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"/>
                <a:gd name="T22" fmla="*/ 0 h 7"/>
                <a:gd name="T23" fmla="*/ 1 w 1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" h="7">
                  <a:moveTo>
                    <a:pt x="1" y="7"/>
                  </a:moveTo>
                  <a:lnTo>
                    <a:pt x="0" y="6"/>
                  </a:lnTo>
                  <a:lnTo>
                    <a:pt x="0" y="4"/>
                  </a:lnTo>
                  <a:lnTo>
                    <a:pt x="1" y="3"/>
                  </a:lnTo>
                  <a:lnTo>
                    <a:pt x="0" y="2"/>
                  </a:lnTo>
                  <a:lnTo>
                    <a:pt x="1" y="1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27" name="Freeform 280">
              <a:extLst>
                <a:ext uri="{FF2B5EF4-FFF2-40B4-BE49-F238E27FC236}">
                  <a16:creationId xmlns:a16="http://schemas.microsoft.com/office/drawing/2014/main" id="{00000000-0008-0000-0200-000013833400}"/>
                </a:ext>
              </a:extLst>
            </xdr:cNvPr>
            <xdr:cNvSpPr>
              <a:spLocks/>
            </xdr:cNvSpPr>
          </xdr:nvSpPr>
          <xdr:spPr bwMode="auto">
            <a:xfrm>
              <a:off x="2346" y="1810"/>
              <a:ext cx="32" cy="29"/>
            </a:xfrm>
            <a:custGeom>
              <a:avLst/>
              <a:gdLst>
                <a:gd name="T0" fmla="*/ 0 w 6"/>
                <a:gd name="T1" fmla="*/ 2147483646 h 5"/>
                <a:gd name="T2" fmla="*/ 2147483646 w 6"/>
                <a:gd name="T3" fmla="*/ 2147483646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0 h 5"/>
                <a:gd name="T10" fmla="*/ 2147483646 w 6"/>
                <a:gd name="T11" fmla="*/ 0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5"/>
                <a:gd name="T20" fmla="*/ 6 w 6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5">
                  <a:moveTo>
                    <a:pt x="0" y="5"/>
                  </a:moveTo>
                  <a:lnTo>
                    <a:pt x="1" y="4"/>
                  </a:lnTo>
                  <a:lnTo>
                    <a:pt x="2" y="3"/>
                  </a:lnTo>
                  <a:lnTo>
                    <a:pt x="4" y="2"/>
                  </a:ln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28" name="Freeform 281">
              <a:extLst>
                <a:ext uri="{FF2B5EF4-FFF2-40B4-BE49-F238E27FC236}">
                  <a16:creationId xmlns:a16="http://schemas.microsoft.com/office/drawing/2014/main" id="{00000000-0008-0000-0200-000014833400}"/>
                </a:ext>
              </a:extLst>
            </xdr:cNvPr>
            <xdr:cNvSpPr>
              <a:spLocks/>
            </xdr:cNvSpPr>
          </xdr:nvSpPr>
          <xdr:spPr bwMode="auto">
            <a:xfrm>
              <a:off x="2384" y="1769"/>
              <a:ext cx="15" cy="33"/>
            </a:xfrm>
            <a:custGeom>
              <a:avLst/>
              <a:gdLst>
                <a:gd name="T0" fmla="*/ 0 w 3"/>
                <a:gd name="T1" fmla="*/ 2147483646 h 6"/>
                <a:gd name="T2" fmla="*/ 2147483646 w 3"/>
                <a:gd name="T3" fmla="*/ 2147483646 h 6"/>
                <a:gd name="T4" fmla="*/ 2147483646 w 3"/>
                <a:gd name="T5" fmla="*/ 2147483646 h 6"/>
                <a:gd name="T6" fmla="*/ 2147483646 w 3"/>
                <a:gd name="T7" fmla="*/ 2147483646 h 6"/>
                <a:gd name="T8" fmla="*/ 2147483646 w 3"/>
                <a:gd name="T9" fmla="*/ 2147483646 h 6"/>
                <a:gd name="T10" fmla="*/ 2147483646 w 3"/>
                <a:gd name="T11" fmla="*/ 2147483646 h 6"/>
                <a:gd name="T12" fmla="*/ 2147483646 w 3"/>
                <a:gd name="T13" fmla="*/ 0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6"/>
                <a:gd name="T23" fmla="*/ 3 w 3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6">
                  <a:moveTo>
                    <a:pt x="0" y="6"/>
                  </a:moveTo>
                  <a:lnTo>
                    <a:pt x="1" y="5"/>
                  </a:lnTo>
                  <a:lnTo>
                    <a:pt x="2" y="4"/>
                  </a:lnTo>
                  <a:lnTo>
                    <a:pt x="3" y="3"/>
                  </a:lnTo>
                  <a:lnTo>
                    <a:pt x="2" y="2"/>
                  </a:lnTo>
                  <a:lnTo>
                    <a:pt x="1" y="1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29" name="Freeform 282">
              <a:extLst>
                <a:ext uri="{FF2B5EF4-FFF2-40B4-BE49-F238E27FC236}">
                  <a16:creationId xmlns:a16="http://schemas.microsoft.com/office/drawing/2014/main" id="{00000000-0008-0000-0200-000015833400}"/>
                </a:ext>
              </a:extLst>
            </xdr:cNvPr>
            <xdr:cNvSpPr>
              <a:spLocks/>
            </xdr:cNvSpPr>
          </xdr:nvSpPr>
          <xdr:spPr bwMode="auto">
            <a:xfrm>
              <a:off x="2394" y="1719"/>
              <a:ext cx="0" cy="41"/>
            </a:xfrm>
            <a:custGeom>
              <a:avLst/>
              <a:gdLst>
                <a:gd name="T0" fmla="*/ 2147483646 h 7"/>
                <a:gd name="T1" fmla="*/ 2147483646 h 7"/>
                <a:gd name="T2" fmla="*/ 2147483646 h 7"/>
                <a:gd name="T3" fmla="*/ 2147483646 h 7"/>
                <a:gd name="T4" fmla="*/ 0 h 7"/>
                <a:gd name="T5" fmla="*/ 0 h 7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h 7"/>
                <a:gd name="T13" fmla="*/ 7 h 7"/>
              </a:gdLst>
              <a:ahLst/>
              <a:cxnLst>
                <a:cxn ang="T6">
                  <a:pos x="0" y="T0"/>
                </a:cxn>
                <a:cxn ang="T7">
                  <a:pos x="0" y="T1"/>
                </a:cxn>
                <a:cxn ang="T8">
                  <a:pos x="0" y="T2"/>
                </a:cxn>
                <a:cxn ang="T9">
                  <a:pos x="0" y="T3"/>
                </a:cxn>
                <a:cxn ang="T10">
                  <a:pos x="0" y="T4"/>
                </a:cxn>
                <a:cxn ang="T11">
                  <a:pos x="0" y="T5"/>
                </a:cxn>
              </a:cxnLst>
              <a:rect l="0" t="T12" r="0" b="T13"/>
              <a:pathLst>
                <a:path h="7">
                  <a:moveTo>
                    <a:pt x="0" y="7"/>
                  </a:moveTo>
                  <a:lnTo>
                    <a:pt x="0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30" name="Freeform 283">
              <a:extLst>
                <a:ext uri="{FF2B5EF4-FFF2-40B4-BE49-F238E27FC236}">
                  <a16:creationId xmlns:a16="http://schemas.microsoft.com/office/drawing/2014/main" id="{00000000-0008-0000-0200-000016833400}"/>
                </a:ext>
              </a:extLst>
            </xdr:cNvPr>
            <xdr:cNvSpPr>
              <a:spLocks/>
            </xdr:cNvSpPr>
          </xdr:nvSpPr>
          <xdr:spPr bwMode="auto">
            <a:xfrm>
              <a:off x="2356" y="1674"/>
              <a:ext cx="32" cy="34"/>
            </a:xfrm>
            <a:custGeom>
              <a:avLst/>
              <a:gdLst>
                <a:gd name="T0" fmla="*/ 2147483646 w 6"/>
                <a:gd name="T1" fmla="*/ 2147483646 h 6"/>
                <a:gd name="T2" fmla="*/ 2147483646 w 6"/>
                <a:gd name="T3" fmla="*/ 2147483646 h 6"/>
                <a:gd name="T4" fmla="*/ 2147483646 w 6"/>
                <a:gd name="T5" fmla="*/ 2147483646 h 6"/>
                <a:gd name="T6" fmla="*/ 0 w 6"/>
                <a:gd name="T7" fmla="*/ 0 h 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6"/>
                <a:gd name="T13" fmla="*/ 0 h 6"/>
                <a:gd name="T14" fmla="*/ 6 w 6"/>
                <a:gd name="T15" fmla="*/ 6 h 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6" h="6">
                  <a:moveTo>
                    <a:pt x="6" y="6"/>
                  </a:moveTo>
                  <a:lnTo>
                    <a:pt x="5" y="4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31" name="Freeform 284">
              <a:extLst>
                <a:ext uri="{FF2B5EF4-FFF2-40B4-BE49-F238E27FC236}">
                  <a16:creationId xmlns:a16="http://schemas.microsoft.com/office/drawing/2014/main" id="{00000000-0008-0000-0200-000017833400}"/>
                </a:ext>
              </a:extLst>
            </xdr:cNvPr>
            <xdr:cNvSpPr>
              <a:spLocks/>
            </xdr:cNvSpPr>
          </xdr:nvSpPr>
          <xdr:spPr bwMode="auto">
            <a:xfrm>
              <a:off x="2324" y="1632"/>
              <a:ext cx="27" cy="34"/>
            </a:xfrm>
            <a:custGeom>
              <a:avLst/>
              <a:gdLst>
                <a:gd name="T0" fmla="*/ 2147483646 w 5"/>
                <a:gd name="T1" fmla="*/ 2147483646 h 6"/>
                <a:gd name="T2" fmla="*/ 2147483646 w 5"/>
                <a:gd name="T3" fmla="*/ 2147483646 h 6"/>
                <a:gd name="T4" fmla="*/ 2147483646 w 5"/>
                <a:gd name="T5" fmla="*/ 2147483646 h 6"/>
                <a:gd name="T6" fmla="*/ 2147483646 w 5"/>
                <a:gd name="T7" fmla="*/ 2147483646 h 6"/>
                <a:gd name="T8" fmla="*/ 2147483646 w 5"/>
                <a:gd name="T9" fmla="*/ 2147483646 h 6"/>
                <a:gd name="T10" fmla="*/ 0 w 5"/>
                <a:gd name="T11" fmla="*/ 0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6"/>
                <a:gd name="T20" fmla="*/ 5 w 5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6">
                  <a:moveTo>
                    <a:pt x="5" y="6"/>
                  </a:moveTo>
                  <a:lnTo>
                    <a:pt x="4" y="5"/>
                  </a:lnTo>
                  <a:lnTo>
                    <a:pt x="3" y="4"/>
                  </a:lnTo>
                  <a:lnTo>
                    <a:pt x="2" y="3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32" name="Freeform 285">
              <a:extLst>
                <a:ext uri="{FF2B5EF4-FFF2-40B4-BE49-F238E27FC236}">
                  <a16:creationId xmlns:a16="http://schemas.microsoft.com/office/drawing/2014/main" id="{00000000-0008-0000-0200-000018833400}"/>
                </a:ext>
              </a:extLst>
            </xdr:cNvPr>
            <xdr:cNvSpPr>
              <a:spLocks/>
            </xdr:cNvSpPr>
          </xdr:nvSpPr>
          <xdr:spPr bwMode="auto">
            <a:xfrm>
              <a:off x="2330" y="1583"/>
              <a:ext cx="10" cy="41"/>
            </a:xfrm>
            <a:custGeom>
              <a:avLst/>
              <a:gdLst>
                <a:gd name="T0" fmla="*/ 0 w 2"/>
                <a:gd name="T1" fmla="*/ 2147483646 h 7"/>
                <a:gd name="T2" fmla="*/ 0 w 2"/>
                <a:gd name="T3" fmla="*/ 2147483646 h 7"/>
                <a:gd name="T4" fmla="*/ 0 w 2"/>
                <a:gd name="T5" fmla="*/ 2147483646 h 7"/>
                <a:gd name="T6" fmla="*/ 0 w 2"/>
                <a:gd name="T7" fmla="*/ 2147483646 h 7"/>
                <a:gd name="T8" fmla="*/ 2147483646 w 2"/>
                <a:gd name="T9" fmla="*/ 2147483646 h 7"/>
                <a:gd name="T10" fmla="*/ 2147483646 w 2"/>
                <a:gd name="T11" fmla="*/ 0 h 7"/>
                <a:gd name="T12" fmla="*/ 2147483646 w 2"/>
                <a:gd name="T13" fmla="*/ 0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"/>
                <a:gd name="T22" fmla="*/ 0 h 7"/>
                <a:gd name="T23" fmla="*/ 2 w 2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" h="7">
                  <a:moveTo>
                    <a:pt x="0" y="7"/>
                  </a:moveTo>
                  <a:lnTo>
                    <a:pt x="0" y="7"/>
                  </a:lnTo>
                  <a:lnTo>
                    <a:pt x="0" y="5"/>
                  </a:lnTo>
                  <a:lnTo>
                    <a:pt x="0" y="3"/>
                  </a:lnTo>
                  <a:lnTo>
                    <a:pt x="1" y="2"/>
                  </a:lnTo>
                  <a:lnTo>
                    <a:pt x="1" y="0"/>
                  </a:lnTo>
                  <a:lnTo>
                    <a:pt x="2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33" name="Freeform 286">
              <a:extLst>
                <a:ext uri="{FF2B5EF4-FFF2-40B4-BE49-F238E27FC236}">
                  <a16:creationId xmlns:a16="http://schemas.microsoft.com/office/drawing/2014/main" id="{00000000-0008-0000-0200-000019833400}"/>
                </a:ext>
              </a:extLst>
            </xdr:cNvPr>
            <xdr:cNvSpPr>
              <a:spLocks/>
            </xdr:cNvSpPr>
          </xdr:nvSpPr>
          <xdr:spPr bwMode="auto">
            <a:xfrm>
              <a:off x="2346" y="1543"/>
              <a:ext cx="21" cy="33"/>
            </a:xfrm>
            <a:custGeom>
              <a:avLst/>
              <a:gdLst>
                <a:gd name="T0" fmla="*/ 0 w 4"/>
                <a:gd name="T1" fmla="*/ 2147483646 h 6"/>
                <a:gd name="T2" fmla="*/ 0 w 4"/>
                <a:gd name="T3" fmla="*/ 2147483646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2147483646 h 6"/>
                <a:gd name="T10" fmla="*/ 2147483646 w 4"/>
                <a:gd name="T11" fmla="*/ 0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6"/>
                <a:gd name="T20" fmla="*/ 4 w 4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6">
                  <a:moveTo>
                    <a:pt x="0" y="6"/>
                  </a:moveTo>
                  <a:lnTo>
                    <a:pt x="0" y="4"/>
                  </a:lnTo>
                  <a:lnTo>
                    <a:pt x="1" y="3"/>
                  </a:lnTo>
                  <a:lnTo>
                    <a:pt x="3" y="2"/>
                  </a:lnTo>
                  <a:lnTo>
                    <a:pt x="4" y="1"/>
                  </a:lnTo>
                  <a:lnTo>
                    <a:pt x="4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34" name="Freeform 287">
              <a:extLst>
                <a:ext uri="{FF2B5EF4-FFF2-40B4-BE49-F238E27FC236}">
                  <a16:creationId xmlns:a16="http://schemas.microsoft.com/office/drawing/2014/main" id="{00000000-0008-0000-0200-00001A833400}"/>
                </a:ext>
              </a:extLst>
            </xdr:cNvPr>
            <xdr:cNvSpPr>
              <a:spLocks/>
            </xdr:cNvSpPr>
          </xdr:nvSpPr>
          <xdr:spPr bwMode="auto">
            <a:xfrm>
              <a:off x="2356" y="1498"/>
              <a:ext cx="16" cy="34"/>
            </a:xfrm>
            <a:custGeom>
              <a:avLst/>
              <a:gdLst>
                <a:gd name="T0" fmla="*/ 2147483646 w 3"/>
                <a:gd name="T1" fmla="*/ 2147483646 h 6"/>
                <a:gd name="T2" fmla="*/ 2147483646 w 3"/>
                <a:gd name="T3" fmla="*/ 2147483646 h 6"/>
                <a:gd name="T4" fmla="*/ 2147483646 w 3"/>
                <a:gd name="T5" fmla="*/ 2147483646 h 6"/>
                <a:gd name="T6" fmla="*/ 2147483646 w 3"/>
                <a:gd name="T7" fmla="*/ 2147483646 h 6"/>
                <a:gd name="T8" fmla="*/ 2147483646 w 3"/>
                <a:gd name="T9" fmla="*/ 2147483646 h 6"/>
                <a:gd name="T10" fmla="*/ 0 w 3"/>
                <a:gd name="T11" fmla="*/ 0 h 6"/>
                <a:gd name="T12" fmla="*/ 0 w 3"/>
                <a:gd name="T13" fmla="*/ 0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6"/>
                <a:gd name="T23" fmla="*/ 3 w 3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6">
                  <a:moveTo>
                    <a:pt x="3" y="6"/>
                  </a:moveTo>
                  <a:lnTo>
                    <a:pt x="3" y="6"/>
                  </a:lnTo>
                  <a:lnTo>
                    <a:pt x="3" y="4"/>
                  </a:lnTo>
                  <a:lnTo>
                    <a:pt x="3" y="2"/>
                  </a:lnTo>
                  <a:lnTo>
                    <a:pt x="2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35" name="Freeform 288">
              <a:extLst>
                <a:ext uri="{FF2B5EF4-FFF2-40B4-BE49-F238E27FC236}">
                  <a16:creationId xmlns:a16="http://schemas.microsoft.com/office/drawing/2014/main" id="{00000000-0008-0000-0200-00001B833400}"/>
                </a:ext>
              </a:extLst>
            </xdr:cNvPr>
            <xdr:cNvSpPr>
              <a:spLocks/>
            </xdr:cNvSpPr>
          </xdr:nvSpPr>
          <xdr:spPr bwMode="auto">
            <a:xfrm>
              <a:off x="2340" y="1458"/>
              <a:ext cx="16" cy="33"/>
            </a:xfrm>
            <a:custGeom>
              <a:avLst/>
              <a:gdLst>
                <a:gd name="T0" fmla="*/ 2147483646 w 3"/>
                <a:gd name="T1" fmla="*/ 2147483646 h 6"/>
                <a:gd name="T2" fmla="*/ 0 w 3"/>
                <a:gd name="T3" fmla="*/ 2147483646 h 6"/>
                <a:gd name="T4" fmla="*/ 0 w 3"/>
                <a:gd name="T5" fmla="*/ 2147483646 h 6"/>
                <a:gd name="T6" fmla="*/ 2147483646 w 3"/>
                <a:gd name="T7" fmla="*/ 2147483646 h 6"/>
                <a:gd name="T8" fmla="*/ 2147483646 w 3"/>
                <a:gd name="T9" fmla="*/ 0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3"/>
                <a:gd name="T16" fmla="*/ 0 h 6"/>
                <a:gd name="T17" fmla="*/ 3 w 3"/>
                <a:gd name="T18" fmla="*/ 6 h 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3" h="6">
                  <a:moveTo>
                    <a:pt x="1" y="6"/>
                  </a:moveTo>
                  <a:lnTo>
                    <a:pt x="0" y="5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36" name="Line 289">
              <a:extLst>
                <a:ext uri="{FF2B5EF4-FFF2-40B4-BE49-F238E27FC236}">
                  <a16:creationId xmlns:a16="http://schemas.microsoft.com/office/drawing/2014/main" id="{00000000-0008-0000-0200-00001C8334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367" y="1447"/>
              <a:ext cx="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41437" name="Freeform 290">
              <a:extLst>
                <a:ext uri="{FF2B5EF4-FFF2-40B4-BE49-F238E27FC236}">
                  <a16:creationId xmlns:a16="http://schemas.microsoft.com/office/drawing/2014/main" id="{00000000-0008-0000-0200-00001D833400}"/>
                </a:ext>
              </a:extLst>
            </xdr:cNvPr>
            <xdr:cNvSpPr>
              <a:spLocks/>
            </xdr:cNvSpPr>
          </xdr:nvSpPr>
          <xdr:spPr bwMode="auto">
            <a:xfrm>
              <a:off x="2979" y="1811"/>
              <a:ext cx="911" cy="937"/>
            </a:xfrm>
            <a:custGeom>
              <a:avLst/>
              <a:gdLst>
                <a:gd name="T0" fmla="*/ 257 w 912"/>
                <a:gd name="T1" fmla="*/ 40 h 932"/>
                <a:gd name="T2" fmla="*/ 295 w 912"/>
                <a:gd name="T3" fmla="*/ 62 h 932"/>
                <a:gd name="T4" fmla="*/ 338 w 912"/>
                <a:gd name="T5" fmla="*/ 79 h 932"/>
                <a:gd name="T6" fmla="*/ 380 w 912"/>
                <a:gd name="T7" fmla="*/ 241 h 932"/>
                <a:gd name="T8" fmla="*/ 434 w 912"/>
                <a:gd name="T9" fmla="*/ 360 h 932"/>
                <a:gd name="T10" fmla="*/ 456 w 912"/>
                <a:gd name="T11" fmla="*/ 459 h 932"/>
                <a:gd name="T12" fmla="*/ 456 w 912"/>
                <a:gd name="T13" fmla="*/ 523 h 932"/>
                <a:gd name="T14" fmla="*/ 487 w 912"/>
                <a:gd name="T15" fmla="*/ 643 h 932"/>
                <a:gd name="T16" fmla="*/ 530 w 912"/>
                <a:gd name="T17" fmla="*/ 707 h 932"/>
                <a:gd name="T18" fmla="*/ 557 w 912"/>
                <a:gd name="T19" fmla="*/ 683 h 932"/>
                <a:gd name="T20" fmla="*/ 610 w 912"/>
                <a:gd name="T21" fmla="*/ 753 h 932"/>
                <a:gd name="T22" fmla="*/ 664 w 912"/>
                <a:gd name="T23" fmla="*/ 790 h 932"/>
                <a:gd name="T24" fmla="*/ 712 w 912"/>
                <a:gd name="T25" fmla="*/ 806 h 932"/>
                <a:gd name="T26" fmla="*/ 766 w 912"/>
                <a:gd name="T27" fmla="*/ 919 h 932"/>
                <a:gd name="T28" fmla="*/ 793 w 912"/>
                <a:gd name="T29" fmla="*/ 1000 h 932"/>
                <a:gd name="T30" fmla="*/ 830 w 912"/>
                <a:gd name="T31" fmla="*/ 1072 h 932"/>
                <a:gd name="T32" fmla="*/ 830 w 912"/>
                <a:gd name="T33" fmla="*/ 1123 h 932"/>
                <a:gd name="T34" fmla="*/ 814 w 912"/>
                <a:gd name="T35" fmla="*/ 1174 h 932"/>
                <a:gd name="T36" fmla="*/ 793 w 912"/>
                <a:gd name="T37" fmla="*/ 1257 h 932"/>
                <a:gd name="T38" fmla="*/ 782 w 912"/>
                <a:gd name="T39" fmla="*/ 1306 h 932"/>
                <a:gd name="T40" fmla="*/ 766 w 912"/>
                <a:gd name="T41" fmla="*/ 1321 h 932"/>
                <a:gd name="T42" fmla="*/ 723 w 912"/>
                <a:gd name="T43" fmla="*/ 1298 h 932"/>
                <a:gd name="T44" fmla="*/ 648 w 912"/>
                <a:gd name="T45" fmla="*/ 1321 h 932"/>
                <a:gd name="T46" fmla="*/ 610 w 912"/>
                <a:gd name="T47" fmla="*/ 1314 h 932"/>
                <a:gd name="T48" fmla="*/ 578 w 912"/>
                <a:gd name="T49" fmla="*/ 1268 h 932"/>
                <a:gd name="T50" fmla="*/ 546 w 912"/>
                <a:gd name="T51" fmla="*/ 1247 h 932"/>
                <a:gd name="T52" fmla="*/ 519 w 912"/>
                <a:gd name="T53" fmla="*/ 1298 h 932"/>
                <a:gd name="T54" fmla="*/ 498 w 912"/>
                <a:gd name="T55" fmla="*/ 1354 h 932"/>
                <a:gd name="T56" fmla="*/ 456 w 912"/>
                <a:gd name="T57" fmla="*/ 1395 h 932"/>
                <a:gd name="T58" fmla="*/ 456 w 912"/>
                <a:gd name="T59" fmla="*/ 1387 h 932"/>
                <a:gd name="T60" fmla="*/ 456 w 912"/>
                <a:gd name="T61" fmla="*/ 1339 h 932"/>
                <a:gd name="T62" fmla="*/ 391 w 912"/>
                <a:gd name="T63" fmla="*/ 1291 h 932"/>
                <a:gd name="T64" fmla="*/ 359 w 912"/>
                <a:gd name="T65" fmla="*/ 1209 h 932"/>
                <a:gd name="T66" fmla="*/ 327 w 912"/>
                <a:gd name="T67" fmla="*/ 1156 h 932"/>
                <a:gd name="T68" fmla="*/ 289 w 912"/>
                <a:gd name="T69" fmla="*/ 1114 h 932"/>
                <a:gd name="T70" fmla="*/ 257 w 912"/>
                <a:gd name="T71" fmla="*/ 1072 h 932"/>
                <a:gd name="T72" fmla="*/ 214 w 912"/>
                <a:gd name="T73" fmla="*/ 1114 h 932"/>
                <a:gd name="T74" fmla="*/ 171 w 912"/>
                <a:gd name="T75" fmla="*/ 1140 h 932"/>
                <a:gd name="T76" fmla="*/ 150 w 912"/>
                <a:gd name="T77" fmla="*/ 1200 h 932"/>
                <a:gd name="T78" fmla="*/ 144 w 912"/>
                <a:gd name="T79" fmla="*/ 1257 h 932"/>
                <a:gd name="T80" fmla="*/ 107 w 912"/>
                <a:gd name="T81" fmla="*/ 1227 h 932"/>
                <a:gd name="T82" fmla="*/ 75 w 912"/>
                <a:gd name="T83" fmla="*/ 1191 h 932"/>
                <a:gd name="T84" fmla="*/ 59 w 912"/>
                <a:gd name="T85" fmla="*/ 1105 h 932"/>
                <a:gd name="T86" fmla="*/ 10 w 912"/>
                <a:gd name="T87" fmla="*/ 967 h 932"/>
                <a:gd name="T88" fmla="*/ 10 w 912"/>
                <a:gd name="T89" fmla="*/ 854 h 932"/>
                <a:gd name="T90" fmla="*/ 0 w 912"/>
                <a:gd name="T91" fmla="*/ 790 h 932"/>
                <a:gd name="T92" fmla="*/ 16 w 912"/>
                <a:gd name="T93" fmla="*/ 759 h 932"/>
                <a:gd name="T94" fmla="*/ 48 w 912"/>
                <a:gd name="T95" fmla="*/ 813 h 932"/>
                <a:gd name="T96" fmla="*/ 91 w 912"/>
                <a:gd name="T97" fmla="*/ 821 h 932"/>
                <a:gd name="T98" fmla="*/ 134 w 912"/>
                <a:gd name="T99" fmla="*/ 759 h 932"/>
                <a:gd name="T100" fmla="*/ 139 w 912"/>
                <a:gd name="T101" fmla="*/ 673 h 932"/>
                <a:gd name="T102" fmla="*/ 107 w 912"/>
                <a:gd name="T103" fmla="*/ 599 h 932"/>
                <a:gd name="T104" fmla="*/ 128 w 912"/>
                <a:gd name="T105" fmla="*/ 539 h 932"/>
                <a:gd name="T106" fmla="*/ 166 w 912"/>
                <a:gd name="T107" fmla="*/ 523 h 932"/>
                <a:gd name="T108" fmla="*/ 161 w 912"/>
                <a:gd name="T109" fmla="*/ 459 h 932"/>
                <a:gd name="T110" fmla="*/ 144 w 912"/>
                <a:gd name="T111" fmla="*/ 406 h 932"/>
                <a:gd name="T112" fmla="*/ 203 w 912"/>
                <a:gd name="T113" fmla="*/ 275 h 932"/>
                <a:gd name="T114" fmla="*/ 252 w 912"/>
                <a:gd name="T115" fmla="*/ 235 h 932"/>
                <a:gd name="T116" fmla="*/ 209 w 912"/>
                <a:gd name="T117" fmla="*/ 172 h 932"/>
                <a:gd name="T118" fmla="*/ 198 w 912"/>
                <a:gd name="T119" fmla="*/ 34 h 932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912"/>
                <a:gd name="T181" fmla="*/ 0 h 932"/>
                <a:gd name="T182" fmla="*/ 912 w 912"/>
                <a:gd name="T183" fmla="*/ 932 h 932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912" h="932">
                  <a:moveTo>
                    <a:pt x="225" y="0"/>
                  </a:moveTo>
                  <a:lnTo>
                    <a:pt x="230" y="5"/>
                  </a:lnTo>
                  <a:lnTo>
                    <a:pt x="236" y="11"/>
                  </a:lnTo>
                  <a:lnTo>
                    <a:pt x="241" y="17"/>
                  </a:lnTo>
                  <a:lnTo>
                    <a:pt x="241" y="23"/>
                  </a:lnTo>
                  <a:lnTo>
                    <a:pt x="246" y="28"/>
                  </a:lnTo>
                  <a:lnTo>
                    <a:pt x="252" y="34"/>
                  </a:lnTo>
                  <a:lnTo>
                    <a:pt x="252" y="40"/>
                  </a:lnTo>
                  <a:lnTo>
                    <a:pt x="257" y="40"/>
                  </a:lnTo>
                  <a:lnTo>
                    <a:pt x="262" y="45"/>
                  </a:lnTo>
                  <a:lnTo>
                    <a:pt x="262" y="51"/>
                  </a:lnTo>
                  <a:lnTo>
                    <a:pt x="268" y="57"/>
                  </a:lnTo>
                  <a:lnTo>
                    <a:pt x="273" y="62"/>
                  </a:lnTo>
                  <a:lnTo>
                    <a:pt x="279" y="62"/>
                  </a:lnTo>
                  <a:lnTo>
                    <a:pt x="284" y="68"/>
                  </a:lnTo>
                  <a:lnTo>
                    <a:pt x="289" y="68"/>
                  </a:lnTo>
                  <a:lnTo>
                    <a:pt x="289" y="62"/>
                  </a:lnTo>
                  <a:lnTo>
                    <a:pt x="295" y="62"/>
                  </a:lnTo>
                  <a:lnTo>
                    <a:pt x="300" y="68"/>
                  </a:lnTo>
                  <a:lnTo>
                    <a:pt x="305" y="68"/>
                  </a:lnTo>
                  <a:lnTo>
                    <a:pt x="305" y="74"/>
                  </a:lnTo>
                  <a:lnTo>
                    <a:pt x="311" y="79"/>
                  </a:lnTo>
                  <a:lnTo>
                    <a:pt x="316" y="79"/>
                  </a:lnTo>
                  <a:lnTo>
                    <a:pt x="321" y="79"/>
                  </a:lnTo>
                  <a:lnTo>
                    <a:pt x="327" y="79"/>
                  </a:lnTo>
                  <a:lnTo>
                    <a:pt x="332" y="79"/>
                  </a:lnTo>
                  <a:lnTo>
                    <a:pt x="338" y="79"/>
                  </a:lnTo>
                  <a:lnTo>
                    <a:pt x="338" y="85"/>
                  </a:lnTo>
                  <a:lnTo>
                    <a:pt x="338" y="91"/>
                  </a:lnTo>
                  <a:lnTo>
                    <a:pt x="338" y="96"/>
                  </a:lnTo>
                  <a:lnTo>
                    <a:pt x="343" y="102"/>
                  </a:lnTo>
                  <a:lnTo>
                    <a:pt x="348" y="108"/>
                  </a:lnTo>
                  <a:lnTo>
                    <a:pt x="348" y="113"/>
                  </a:lnTo>
                  <a:lnTo>
                    <a:pt x="364" y="136"/>
                  </a:lnTo>
                  <a:lnTo>
                    <a:pt x="375" y="153"/>
                  </a:lnTo>
                  <a:lnTo>
                    <a:pt x="380" y="165"/>
                  </a:lnTo>
                  <a:lnTo>
                    <a:pt x="386" y="170"/>
                  </a:lnTo>
                  <a:lnTo>
                    <a:pt x="397" y="176"/>
                  </a:lnTo>
                  <a:lnTo>
                    <a:pt x="402" y="182"/>
                  </a:lnTo>
                  <a:lnTo>
                    <a:pt x="413" y="210"/>
                  </a:lnTo>
                  <a:lnTo>
                    <a:pt x="418" y="210"/>
                  </a:lnTo>
                  <a:lnTo>
                    <a:pt x="418" y="216"/>
                  </a:lnTo>
                  <a:lnTo>
                    <a:pt x="429" y="233"/>
                  </a:lnTo>
                  <a:lnTo>
                    <a:pt x="434" y="238"/>
                  </a:lnTo>
                  <a:lnTo>
                    <a:pt x="434" y="244"/>
                  </a:lnTo>
                  <a:lnTo>
                    <a:pt x="439" y="250"/>
                  </a:lnTo>
                  <a:lnTo>
                    <a:pt x="450" y="261"/>
                  </a:lnTo>
                  <a:lnTo>
                    <a:pt x="456" y="267"/>
                  </a:lnTo>
                  <a:lnTo>
                    <a:pt x="456" y="272"/>
                  </a:lnTo>
                  <a:lnTo>
                    <a:pt x="461" y="284"/>
                  </a:lnTo>
                  <a:lnTo>
                    <a:pt x="472" y="301"/>
                  </a:lnTo>
                  <a:lnTo>
                    <a:pt x="477" y="301"/>
                  </a:lnTo>
                  <a:lnTo>
                    <a:pt x="482" y="301"/>
                  </a:lnTo>
                  <a:lnTo>
                    <a:pt x="488" y="307"/>
                  </a:lnTo>
                  <a:lnTo>
                    <a:pt x="493" y="318"/>
                  </a:lnTo>
                  <a:lnTo>
                    <a:pt x="493" y="324"/>
                  </a:lnTo>
                  <a:lnTo>
                    <a:pt x="504" y="324"/>
                  </a:lnTo>
                  <a:lnTo>
                    <a:pt x="504" y="329"/>
                  </a:lnTo>
                  <a:lnTo>
                    <a:pt x="509" y="335"/>
                  </a:lnTo>
                  <a:lnTo>
                    <a:pt x="509" y="341"/>
                  </a:lnTo>
                  <a:lnTo>
                    <a:pt x="515" y="341"/>
                  </a:lnTo>
                  <a:lnTo>
                    <a:pt x="520" y="346"/>
                  </a:lnTo>
                  <a:lnTo>
                    <a:pt x="525" y="352"/>
                  </a:lnTo>
                  <a:lnTo>
                    <a:pt x="525" y="358"/>
                  </a:lnTo>
                  <a:lnTo>
                    <a:pt x="531" y="369"/>
                  </a:lnTo>
                  <a:lnTo>
                    <a:pt x="536" y="375"/>
                  </a:lnTo>
                  <a:lnTo>
                    <a:pt x="547" y="386"/>
                  </a:lnTo>
                  <a:lnTo>
                    <a:pt x="557" y="415"/>
                  </a:lnTo>
                  <a:lnTo>
                    <a:pt x="552" y="415"/>
                  </a:lnTo>
                  <a:lnTo>
                    <a:pt x="552" y="420"/>
                  </a:lnTo>
                  <a:lnTo>
                    <a:pt x="557" y="426"/>
                  </a:lnTo>
                  <a:lnTo>
                    <a:pt x="563" y="432"/>
                  </a:lnTo>
                  <a:lnTo>
                    <a:pt x="568" y="437"/>
                  </a:lnTo>
                  <a:lnTo>
                    <a:pt x="574" y="437"/>
                  </a:lnTo>
                  <a:lnTo>
                    <a:pt x="579" y="437"/>
                  </a:lnTo>
                  <a:lnTo>
                    <a:pt x="584" y="449"/>
                  </a:lnTo>
                  <a:lnTo>
                    <a:pt x="584" y="443"/>
                  </a:lnTo>
                  <a:lnTo>
                    <a:pt x="590" y="449"/>
                  </a:lnTo>
                  <a:lnTo>
                    <a:pt x="595" y="449"/>
                  </a:lnTo>
                  <a:lnTo>
                    <a:pt x="595" y="454"/>
                  </a:lnTo>
                  <a:lnTo>
                    <a:pt x="606" y="466"/>
                  </a:lnTo>
                  <a:lnTo>
                    <a:pt x="611" y="471"/>
                  </a:lnTo>
                  <a:lnTo>
                    <a:pt x="622" y="477"/>
                  </a:lnTo>
                  <a:lnTo>
                    <a:pt x="627" y="483"/>
                  </a:lnTo>
                  <a:lnTo>
                    <a:pt x="627" y="471"/>
                  </a:lnTo>
                  <a:lnTo>
                    <a:pt x="627" y="460"/>
                  </a:lnTo>
                  <a:lnTo>
                    <a:pt x="627" y="454"/>
                  </a:lnTo>
                  <a:lnTo>
                    <a:pt x="622" y="449"/>
                  </a:lnTo>
                  <a:lnTo>
                    <a:pt x="627" y="449"/>
                  </a:lnTo>
                  <a:lnTo>
                    <a:pt x="633" y="454"/>
                  </a:lnTo>
                  <a:lnTo>
                    <a:pt x="638" y="460"/>
                  </a:lnTo>
                  <a:lnTo>
                    <a:pt x="638" y="466"/>
                  </a:lnTo>
                  <a:lnTo>
                    <a:pt x="649" y="471"/>
                  </a:lnTo>
                  <a:lnTo>
                    <a:pt x="649" y="477"/>
                  </a:lnTo>
                  <a:lnTo>
                    <a:pt x="659" y="483"/>
                  </a:lnTo>
                  <a:lnTo>
                    <a:pt x="670" y="488"/>
                  </a:lnTo>
                  <a:lnTo>
                    <a:pt x="676" y="488"/>
                  </a:lnTo>
                  <a:lnTo>
                    <a:pt x="681" y="488"/>
                  </a:lnTo>
                  <a:lnTo>
                    <a:pt x="686" y="500"/>
                  </a:lnTo>
                  <a:lnTo>
                    <a:pt x="686" y="505"/>
                  </a:lnTo>
                  <a:lnTo>
                    <a:pt x="692" y="511"/>
                  </a:lnTo>
                  <a:lnTo>
                    <a:pt x="692" y="517"/>
                  </a:lnTo>
                  <a:lnTo>
                    <a:pt x="702" y="522"/>
                  </a:lnTo>
                  <a:lnTo>
                    <a:pt x="713" y="528"/>
                  </a:lnTo>
                  <a:lnTo>
                    <a:pt x="724" y="528"/>
                  </a:lnTo>
                  <a:lnTo>
                    <a:pt x="729" y="528"/>
                  </a:lnTo>
                  <a:lnTo>
                    <a:pt x="735" y="528"/>
                  </a:lnTo>
                  <a:lnTo>
                    <a:pt x="740" y="528"/>
                  </a:lnTo>
                  <a:lnTo>
                    <a:pt x="745" y="528"/>
                  </a:lnTo>
                  <a:lnTo>
                    <a:pt x="751" y="528"/>
                  </a:lnTo>
                  <a:lnTo>
                    <a:pt x="756" y="528"/>
                  </a:lnTo>
                  <a:lnTo>
                    <a:pt x="761" y="528"/>
                  </a:lnTo>
                  <a:lnTo>
                    <a:pt x="761" y="522"/>
                  </a:lnTo>
                  <a:lnTo>
                    <a:pt x="767" y="522"/>
                  </a:lnTo>
                  <a:lnTo>
                    <a:pt x="777" y="528"/>
                  </a:lnTo>
                  <a:lnTo>
                    <a:pt x="783" y="534"/>
                  </a:lnTo>
                  <a:lnTo>
                    <a:pt x="788" y="540"/>
                  </a:lnTo>
                  <a:lnTo>
                    <a:pt x="799" y="545"/>
                  </a:lnTo>
                  <a:lnTo>
                    <a:pt x="810" y="585"/>
                  </a:lnTo>
                  <a:lnTo>
                    <a:pt x="815" y="585"/>
                  </a:lnTo>
                  <a:lnTo>
                    <a:pt x="820" y="585"/>
                  </a:lnTo>
                  <a:lnTo>
                    <a:pt x="826" y="591"/>
                  </a:lnTo>
                  <a:lnTo>
                    <a:pt x="831" y="596"/>
                  </a:lnTo>
                  <a:lnTo>
                    <a:pt x="836" y="602"/>
                  </a:lnTo>
                  <a:lnTo>
                    <a:pt x="836" y="608"/>
                  </a:lnTo>
                  <a:lnTo>
                    <a:pt x="842" y="613"/>
                  </a:lnTo>
                  <a:lnTo>
                    <a:pt x="842" y="619"/>
                  </a:lnTo>
                  <a:lnTo>
                    <a:pt x="842" y="625"/>
                  </a:lnTo>
                  <a:lnTo>
                    <a:pt x="842" y="630"/>
                  </a:lnTo>
                  <a:lnTo>
                    <a:pt x="847" y="636"/>
                  </a:lnTo>
                  <a:lnTo>
                    <a:pt x="853" y="642"/>
                  </a:lnTo>
                  <a:lnTo>
                    <a:pt x="858" y="647"/>
                  </a:lnTo>
                  <a:lnTo>
                    <a:pt x="858" y="653"/>
                  </a:lnTo>
                  <a:lnTo>
                    <a:pt x="863" y="659"/>
                  </a:lnTo>
                  <a:lnTo>
                    <a:pt x="869" y="664"/>
                  </a:lnTo>
                  <a:lnTo>
                    <a:pt x="874" y="670"/>
                  </a:lnTo>
                  <a:lnTo>
                    <a:pt x="874" y="676"/>
                  </a:lnTo>
                  <a:lnTo>
                    <a:pt x="879" y="682"/>
                  </a:lnTo>
                  <a:lnTo>
                    <a:pt x="885" y="682"/>
                  </a:lnTo>
                  <a:lnTo>
                    <a:pt x="890" y="687"/>
                  </a:lnTo>
                  <a:lnTo>
                    <a:pt x="890" y="693"/>
                  </a:lnTo>
                  <a:lnTo>
                    <a:pt x="895" y="699"/>
                  </a:lnTo>
                  <a:lnTo>
                    <a:pt x="901" y="704"/>
                  </a:lnTo>
                  <a:lnTo>
                    <a:pt x="906" y="716"/>
                  </a:lnTo>
                  <a:lnTo>
                    <a:pt x="906" y="721"/>
                  </a:lnTo>
                  <a:lnTo>
                    <a:pt x="912" y="733"/>
                  </a:lnTo>
                  <a:lnTo>
                    <a:pt x="906" y="738"/>
                  </a:lnTo>
                  <a:lnTo>
                    <a:pt x="901" y="738"/>
                  </a:lnTo>
                  <a:lnTo>
                    <a:pt x="895" y="738"/>
                  </a:lnTo>
                  <a:lnTo>
                    <a:pt x="901" y="738"/>
                  </a:lnTo>
                  <a:lnTo>
                    <a:pt x="901" y="744"/>
                  </a:lnTo>
                  <a:lnTo>
                    <a:pt x="906" y="744"/>
                  </a:lnTo>
                  <a:lnTo>
                    <a:pt x="906" y="750"/>
                  </a:lnTo>
                  <a:lnTo>
                    <a:pt x="906" y="755"/>
                  </a:lnTo>
                  <a:lnTo>
                    <a:pt x="901" y="761"/>
                  </a:lnTo>
                  <a:lnTo>
                    <a:pt x="895" y="761"/>
                  </a:lnTo>
                  <a:lnTo>
                    <a:pt x="895" y="767"/>
                  </a:lnTo>
                  <a:lnTo>
                    <a:pt x="890" y="767"/>
                  </a:lnTo>
                  <a:lnTo>
                    <a:pt x="885" y="772"/>
                  </a:lnTo>
                  <a:lnTo>
                    <a:pt x="885" y="778"/>
                  </a:lnTo>
                  <a:lnTo>
                    <a:pt x="885" y="784"/>
                  </a:lnTo>
                  <a:lnTo>
                    <a:pt x="890" y="784"/>
                  </a:lnTo>
                  <a:lnTo>
                    <a:pt x="885" y="789"/>
                  </a:lnTo>
                  <a:lnTo>
                    <a:pt x="885" y="795"/>
                  </a:lnTo>
                  <a:lnTo>
                    <a:pt x="879" y="801"/>
                  </a:lnTo>
                  <a:lnTo>
                    <a:pt x="879" y="807"/>
                  </a:lnTo>
                  <a:lnTo>
                    <a:pt x="874" y="807"/>
                  </a:lnTo>
                  <a:lnTo>
                    <a:pt x="874" y="812"/>
                  </a:lnTo>
                  <a:lnTo>
                    <a:pt x="869" y="824"/>
                  </a:lnTo>
                  <a:lnTo>
                    <a:pt x="869" y="829"/>
                  </a:lnTo>
                  <a:lnTo>
                    <a:pt x="869" y="835"/>
                  </a:lnTo>
                  <a:lnTo>
                    <a:pt x="874" y="841"/>
                  </a:lnTo>
                  <a:lnTo>
                    <a:pt x="874" y="846"/>
                  </a:lnTo>
                  <a:lnTo>
                    <a:pt x="874" y="852"/>
                  </a:lnTo>
                  <a:lnTo>
                    <a:pt x="869" y="852"/>
                  </a:lnTo>
                  <a:lnTo>
                    <a:pt x="869" y="858"/>
                  </a:lnTo>
                  <a:lnTo>
                    <a:pt x="863" y="858"/>
                  </a:lnTo>
                  <a:lnTo>
                    <a:pt x="858" y="858"/>
                  </a:lnTo>
                  <a:lnTo>
                    <a:pt x="858" y="863"/>
                  </a:lnTo>
                  <a:lnTo>
                    <a:pt x="858" y="869"/>
                  </a:lnTo>
                  <a:lnTo>
                    <a:pt x="853" y="869"/>
                  </a:lnTo>
                  <a:lnTo>
                    <a:pt x="853" y="875"/>
                  </a:lnTo>
                  <a:lnTo>
                    <a:pt x="858" y="875"/>
                  </a:lnTo>
                  <a:lnTo>
                    <a:pt x="858" y="880"/>
                  </a:lnTo>
                  <a:lnTo>
                    <a:pt x="853" y="880"/>
                  </a:lnTo>
                  <a:lnTo>
                    <a:pt x="853" y="875"/>
                  </a:lnTo>
                  <a:lnTo>
                    <a:pt x="847" y="880"/>
                  </a:lnTo>
                  <a:lnTo>
                    <a:pt x="842" y="875"/>
                  </a:lnTo>
                  <a:lnTo>
                    <a:pt x="842" y="880"/>
                  </a:lnTo>
                  <a:lnTo>
                    <a:pt x="842" y="875"/>
                  </a:lnTo>
                  <a:lnTo>
                    <a:pt x="836" y="875"/>
                  </a:lnTo>
                  <a:lnTo>
                    <a:pt x="831" y="869"/>
                  </a:lnTo>
                  <a:lnTo>
                    <a:pt x="826" y="869"/>
                  </a:lnTo>
                  <a:lnTo>
                    <a:pt x="820" y="863"/>
                  </a:lnTo>
                  <a:lnTo>
                    <a:pt x="815" y="863"/>
                  </a:lnTo>
                  <a:lnTo>
                    <a:pt x="810" y="863"/>
                  </a:lnTo>
                  <a:lnTo>
                    <a:pt x="804" y="863"/>
                  </a:lnTo>
                  <a:lnTo>
                    <a:pt x="799" y="863"/>
                  </a:lnTo>
                  <a:lnTo>
                    <a:pt x="794" y="863"/>
                  </a:lnTo>
                  <a:lnTo>
                    <a:pt x="788" y="863"/>
                  </a:lnTo>
                  <a:lnTo>
                    <a:pt x="788" y="869"/>
                  </a:lnTo>
                  <a:lnTo>
                    <a:pt x="777" y="869"/>
                  </a:lnTo>
                  <a:lnTo>
                    <a:pt x="761" y="869"/>
                  </a:lnTo>
                  <a:lnTo>
                    <a:pt x="756" y="869"/>
                  </a:lnTo>
                  <a:lnTo>
                    <a:pt x="735" y="880"/>
                  </a:lnTo>
                  <a:lnTo>
                    <a:pt x="729" y="880"/>
                  </a:lnTo>
                  <a:lnTo>
                    <a:pt x="724" y="880"/>
                  </a:lnTo>
                  <a:lnTo>
                    <a:pt x="724" y="886"/>
                  </a:lnTo>
                  <a:lnTo>
                    <a:pt x="718" y="892"/>
                  </a:lnTo>
                  <a:lnTo>
                    <a:pt x="713" y="892"/>
                  </a:lnTo>
                  <a:lnTo>
                    <a:pt x="708" y="892"/>
                  </a:lnTo>
                  <a:lnTo>
                    <a:pt x="702" y="886"/>
                  </a:lnTo>
                  <a:lnTo>
                    <a:pt x="697" y="880"/>
                  </a:lnTo>
                  <a:lnTo>
                    <a:pt x="692" y="880"/>
                  </a:lnTo>
                  <a:lnTo>
                    <a:pt x="686" y="880"/>
                  </a:lnTo>
                  <a:lnTo>
                    <a:pt x="686" y="875"/>
                  </a:lnTo>
                  <a:lnTo>
                    <a:pt x="686" y="869"/>
                  </a:lnTo>
                  <a:lnTo>
                    <a:pt x="681" y="869"/>
                  </a:lnTo>
                  <a:lnTo>
                    <a:pt x="681" y="863"/>
                  </a:lnTo>
                  <a:lnTo>
                    <a:pt x="676" y="863"/>
                  </a:lnTo>
                  <a:lnTo>
                    <a:pt x="676" y="858"/>
                  </a:lnTo>
                  <a:lnTo>
                    <a:pt x="670" y="852"/>
                  </a:lnTo>
                  <a:lnTo>
                    <a:pt x="665" y="846"/>
                  </a:lnTo>
                  <a:lnTo>
                    <a:pt x="659" y="841"/>
                  </a:lnTo>
                  <a:lnTo>
                    <a:pt x="654" y="841"/>
                  </a:lnTo>
                  <a:lnTo>
                    <a:pt x="654" y="835"/>
                  </a:lnTo>
                  <a:lnTo>
                    <a:pt x="649" y="835"/>
                  </a:lnTo>
                  <a:lnTo>
                    <a:pt x="649" y="829"/>
                  </a:lnTo>
                  <a:lnTo>
                    <a:pt x="643" y="835"/>
                  </a:lnTo>
                  <a:lnTo>
                    <a:pt x="638" y="829"/>
                  </a:lnTo>
                  <a:lnTo>
                    <a:pt x="633" y="829"/>
                  </a:lnTo>
                  <a:lnTo>
                    <a:pt x="627" y="824"/>
                  </a:lnTo>
                  <a:lnTo>
                    <a:pt x="622" y="824"/>
                  </a:lnTo>
                  <a:lnTo>
                    <a:pt x="622" y="829"/>
                  </a:lnTo>
                  <a:lnTo>
                    <a:pt x="622" y="835"/>
                  </a:lnTo>
                  <a:lnTo>
                    <a:pt x="617" y="835"/>
                  </a:lnTo>
                  <a:lnTo>
                    <a:pt x="617" y="841"/>
                  </a:lnTo>
                  <a:lnTo>
                    <a:pt x="611" y="841"/>
                  </a:lnTo>
                  <a:lnTo>
                    <a:pt x="611" y="846"/>
                  </a:lnTo>
                  <a:lnTo>
                    <a:pt x="606" y="852"/>
                  </a:lnTo>
                  <a:lnTo>
                    <a:pt x="606" y="858"/>
                  </a:lnTo>
                  <a:lnTo>
                    <a:pt x="600" y="858"/>
                  </a:lnTo>
                  <a:lnTo>
                    <a:pt x="595" y="863"/>
                  </a:lnTo>
                  <a:lnTo>
                    <a:pt x="595" y="869"/>
                  </a:lnTo>
                  <a:lnTo>
                    <a:pt x="595" y="875"/>
                  </a:lnTo>
                  <a:lnTo>
                    <a:pt x="590" y="880"/>
                  </a:lnTo>
                  <a:lnTo>
                    <a:pt x="584" y="880"/>
                  </a:lnTo>
                  <a:lnTo>
                    <a:pt x="584" y="886"/>
                  </a:lnTo>
                  <a:lnTo>
                    <a:pt x="584" y="892"/>
                  </a:lnTo>
                  <a:lnTo>
                    <a:pt x="584" y="897"/>
                  </a:lnTo>
                  <a:lnTo>
                    <a:pt x="579" y="903"/>
                  </a:lnTo>
                  <a:lnTo>
                    <a:pt x="574" y="903"/>
                  </a:lnTo>
                  <a:lnTo>
                    <a:pt x="568" y="909"/>
                  </a:lnTo>
                  <a:lnTo>
                    <a:pt x="563" y="914"/>
                  </a:lnTo>
                  <a:lnTo>
                    <a:pt x="557" y="920"/>
                  </a:lnTo>
                  <a:lnTo>
                    <a:pt x="552" y="920"/>
                  </a:lnTo>
                  <a:lnTo>
                    <a:pt x="541" y="926"/>
                  </a:lnTo>
                  <a:lnTo>
                    <a:pt x="536" y="926"/>
                  </a:lnTo>
                  <a:lnTo>
                    <a:pt x="536" y="932"/>
                  </a:lnTo>
                  <a:lnTo>
                    <a:pt x="531" y="932"/>
                  </a:lnTo>
                  <a:lnTo>
                    <a:pt x="525" y="932"/>
                  </a:lnTo>
                  <a:lnTo>
                    <a:pt x="520" y="926"/>
                  </a:lnTo>
                  <a:lnTo>
                    <a:pt x="520" y="920"/>
                  </a:lnTo>
                  <a:lnTo>
                    <a:pt x="515" y="914"/>
                  </a:lnTo>
                  <a:lnTo>
                    <a:pt x="509" y="914"/>
                  </a:lnTo>
                  <a:lnTo>
                    <a:pt x="509" y="920"/>
                  </a:lnTo>
                  <a:lnTo>
                    <a:pt x="509" y="926"/>
                  </a:lnTo>
                  <a:lnTo>
                    <a:pt x="504" y="926"/>
                  </a:lnTo>
                  <a:lnTo>
                    <a:pt x="498" y="926"/>
                  </a:lnTo>
                  <a:lnTo>
                    <a:pt x="493" y="926"/>
                  </a:lnTo>
                  <a:lnTo>
                    <a:pt x="488" y="926"/>
                  </a:lnTo>
                  <a:lnTo>
                    <a:pt x="488" y="920"/>
                  </a:lnTo>
                  <a:lnTo>
                    <a:pt x="482" y="914"/>
                  </a:lnTo>
                  <a:lnTo>
                    <a:pt x="482" y="909"/>
                  </a:lnTo>
                  <a:lnTo>
                    <a:pt x="477" y="909"/>
                  </a:lnTo>
                  <a:lnTo>
                    <a:pt x="472" y="903"/>
                  </a:lnTo>
                  <a:lnTo>
                    <a:pt x="466" y="897"/>
                  </a:lnTo>
                  <a:lnTo>
                    <a:pt x="461" y="897"/>
                  </a:lnTo>
                  <a:lnTo>
                    <a:pt x="456" y="892"/>
                  </a:lnTo>
                  <a:lnTo>
                    <a:pt x="439" y="875"/>
                  </a:lnTo>
                  <a:lnTo>
                    <a:pt x="434" y="869"/>
                  </a:lnTo>
                  <a:lnTo>
                    <a:pt x="429" y="869"/>
                  </a:lnTo>
                  <a:lnTo>
                    <a:pt x="423" y="863"/>
                  </a:lnTo>
                  <a:lnTo>
                    <a:pt x="418" y="858"/>
                  </a:lnTo>
                  <a:lnTo>
                    <a:pt x="413" y="858"/>
                  </a:lnTo>
                  <a:lnTo>
                    <a:pt x="407" y="858"/>
                  </a:lnTo>
                  <a:lnTo>
                    <a:pt x="397" y="858"/>
                  </a:lnTo>
                  <a:lnTo>
                    <a:pt x="391" y="858"/>
                  </a:lnTo>
                  <a:lnTo>
                    <a:pt x="386" y="852"/>
                  </a:lnTo>
                  <a:lnTo>
                    <a:pt x="386" y="846"/>
                  </a:lnTo>
                  <a:lnTo>
                    <a:pt x="380" y="835"/>
                  </a:lnTo>
                  <a:lnTo>
                    <a:pt x="380" y="829"/>
                  </a:lnTo>
                  <a:lnTo>
                    <a:pt x="375" y="824"/>
                  </a:lnTo>
                  <a:lnTo>
                    <a:pt x="370" y="818"/>
                  </a:lnTo>
                  <a:lnTo>
                    <a:pt x="364" y="812"/>
                  </a:lnTo>
                  <a:lnTo>
                    <a:pt x="364" y="807"/>
                  </a:lnTo>
                  <a:lnTo>
                    <a:pt x="359" y="807"/>
                  </a:lnTo>
                  <a:lnTo>
                    <a:pt x="354" y="807"/>
                  </a:lnTo>
                  <a:lnTo>
                    <a:pt x="348" y="807"/>
                  </a:lnTo>
                  <a:lnTo>
                    <a:pt x="343" y="801"/>
                  </a:lnTo>
                  <a:lnTo>
                    <a:pt x="343" y="795"/>
                  </a:lnTo>
                  <a:lnTo>
                    <a:pt x="338" y="789"/>
                  </a:lnTo>
                  <a:lnTo>
                    <a:pt x="338" y="784"/>
                  </a:lnTo>
                  <a:lnTo>
                    <a:pt x="332" y="778"/>
                  </a:lnTo>
                  <a:lnTo>
                    <a:pt x="332" y="772"/>
                  </a:lnTo>
                  <a:lnTo>
                    <a:pt x="327" y="772"/>
                  </a:lnTo>
                  <a:lnTo>
                    <a:pt x="321" y="767"/>
                  </a:lnTo>
                  <a:lnTo>
                    <a:pt x="316" y="761"/>
                  </a:lnTo>
                  <a:lnTo>
                    <a:pt x="316" y="755"/>
                  </a:lnTo>
                  <a:lnTo>
                    <a:pt x="316" y="750"/>
                  </a:lnTo>
                  <a:lnTo>
                    <a:pt x="311" y="744"/>
                  </a:lnTo>
                  <a:lnTo>
                    <a:pt x="305" y="744"/>
                  </a:lnTo>
                  <a:lnTo>
                    <a:pt x="300" y="744"/>
                  </a:lnTo>
                  <a:lnTo>
                    <a:pt x="295" y="744"/>
                  </a:lnTo>
                  <a:lnTo>
                    <a:pt x="289" y="744"/>
                  </a:lnTo>
                  <a:lnTo>
                    <a:pt x="284" y="744"/>
                  </a:lnTo>
                  <a:lnTo>
                    <a:pt x="284" y="738"/>
                  </a:lnTo>
                  <a:lnTo>
                    <a:pt x="284" y="733"/>
                  </a:lnTo>
                  <a:lnTo>
                    <a:pt x="279" y="727"/>
                  </a:lnTo>
                  <a:lnTo>
                    <a:pt x="279" y="721"/>
                  </a:lnTo>
                  <a:lnTo>
                    <a:pt x="273" y="721"/>
                  </a:lnTo>
                  <a:lnTo>
                    <a:pt x="273" y="716"/>
                  </a:lnTo>
                  <a:lnTo>
                    <a:pt x="268" y="716"/>
                  </a:lnTo>
                  <a:lnTo>
                    <a:pt x="257" y="716"/>
                  </a:lnTo>
                  <a:lnTo>
                    <a:pt x="257" y="710"/>
                  </a:lnTo>
                  <a:lnTo>
                    <a:pt x="252" y="710"/>
                  </a:lnTo>
                  <a:lnTo>
                    <a:pt x="252" y="716"/>
                  </a:lnTo>
                  <a:lnTo>
                    <a:pt x="246" y="721"/>
                  </a:lnTo>
                  <a:lnTo>
                    <a:pt x="236" y="721"/>
                  </a:lnTo>
                  <a:lnTo>
                    <a:pt x="225" y="733"/>
                  </a:lnTo>
                  <a:lnTo>
                    <a:pt x="220" y="733"/>
                  </a:lnTo>
                  <a:lnTo>
                    <a:pt x="220" y="738"/>
                  </a:lnTo>
                  <a:lnTo>
                    <a:pt x="214" y="744"/>
                  </a:lnTo>
                  <a:lnTo>
                    <a:pt x="209" y="750"/>
                  </a:lnTo>
                  <a:lnTo>
                    <a:pt x="203" y="750"/>
                  </a:lnTo>
                  <a:lnTo>
                    <a:pt x="198" y="750"/>
                  </a:lnTo>
                  <a:lnTo>
                    <a:pt x="198" y="744"/>
                  </a:lnTo>
                  <a:lnTo>
                    <a:pt x="193" y="750"/>
                  </a:lnTo>
                  <a:lnTo>
                    <a:pt x="187" y="750"/>
                  </a:lnTo>
                  <a:lnTo>
                    <a:pt x="182" y="755"/>
                  </a:lnTo>
                  <a:lnTo>
                    <a:pt x="177" y="755"/>
                  </a:lnTo>
                  <a:lnTo>
                    <a:pt x="171" y="761"/>
                  </a:lnTo>
                  <a:lnTo>
                    <a:pt x="171" y="767"/>
                  </a:lnTo>
                  <a:lnTo>
                    <a:pt x="171" y="772"/>
                  </a:lnTo>
                  <a:lnTo>
                    <a:pt x="166" y="772"/>
                  </a:lnTo>
                  <a:lnTo>
                    <a:pt x="161" y="772"/>
                  </a:lnTo>
                  <a:lnTo>
                    <a:pt x="155" y="778"/>
                  </a:lnTo>
                  <a:lnTo>
                    <a:pt x="150" y="778"/>
                  </a:lnTo>
                  <a:lnTo>
                    <a:pt x="150" y="789"/>
                  </a:lnTo>
                  <a:lnTo>
                    <a:pt x="150" y="795"/>
                  </a:lnTo>
                  <a:lnTo>
                    <a:pt x="150" y="801"/>
                  </a:lnTo>
                  <a:lnTo>
                    <a:pt x="150" y="807"/>
                  </a:lnTo>
                  <a:lnTo>
                    <a:pt x="150" y="812"/>
                  </a:lnTo>
                  <a:lnTo>
                    <a:pt x="144" y="812"/>
                  </a:lnTo>
                  <a:lnTo>
                    <a:pt x="144" y="818"/>
                  </a:lnTo>
                  <a:lnTo>
                    <a:pt x="150" y="818"/>
                  </a:lnTo>
                  <a:lnTo>
                    <a:pt x="150" y="824"/>
                  </a:lnTo>
                  <a:lnTo>
                    <a:pt x="150" y="829"/>
                  </a:lnTo>
                  <a:lnTo>
                    <a:pt x="150" y="835"/>
                  </a:lnTo>
                  <a:lnTo>
                    <a:pt x="144" y="835"/>
                  </a:lnTo>
                  <a:lnTo>
                    <a:pt x="139" y="835"/>
                  </a:lnTo>
                  <a:lnTo>
                    <a:pt x="139" y="829"/>
                  </a:lnTo>
                  <a:lnTo>
                    <a:pt x="134" y="824"/>
                  </a:lnTo>
                  <a:lnTo>
                    <a:pt x="128" y="824"/>
                  </a:lnTo>
                  <a:lnTo>
                    <a:pt x="123" y="824"/>
                  </a:lnTo>
                  <a:lnTo>
                    <a:pt x="118" y="824"/>
                  </a:lnTo>
                  <a:lnTo>
                    <a:pt x="118" y="818"/>
                  </a:lnTo>
                  <a:lnTo>
                    <a:pt x="112" y="818"/>
                  </a:lnTo>
                  <a:lnTo>
                    <a:pt x="107" y="818"/>
                  </a:lnTo>
                  <a:lnTo>
                    <a:pt x="102" y="818"/>
                  </a:lnTo>
                  <a:lnTo>
                    <a:pt x="96" y="818"/>
                  </a:lnTo>
                  <a:lnTo>
                    <a:pt x="91" y="818"/>
                  </a:lnTo>
                  <a:lnTo>
                    <a:pt x="85" y="812"/>
                  </a:lnTo>
                  <a:lnTo>
                    <a:pt x="80" y="812"/>
                  </a:lnTo>
                  <a:lnTo>
                    <a:pt x="80" y="807"/>
                  </a:lnTo>
                  <a:lnTo>
                    <a:pt x="80" y="801"/>
                  </a:lnTo>
                  <a:lnTo>
                    <a:pt x="75" y="801"/>
                  </a:lnTo>
                  <a:lnTo>
                    <a:pt x="75" y="795"/>
                  </a:lnTo>
                  <a:lnTo>
                    <a:pt x="69" y="795"/>
                  </a:lnTo>
                  <a:lnTo>
                    <a:pt x="69" y="784"/>
                  </a:lnTo>
                  <a:lnTo>
                    <a:pt x="64" y="778"/>
                  </a:lnTo>
                  <a:lnTo>
                    <a:pt x="64" y="767"/>
                  </a:lnTo>
                  <a:lnTo>
                    <a:pt x="59" y="761"/>
                  </a:lnTo>
                  <a:lnTo>
                    <a:pt x="53" y="761"/>
                  </a:lnTo>
                  <a:lnTo>
                    <a:pt x="53" y="755"/>
                  </a:lnTo>
                  <a:lnTo>
                    <a:pt x="48" y="750"/>
                  </a:lnTo>
                  <a:lnTo>
                    <a:pt x="59" y="738"/>
                  </a:lnTo>
                  <a:lnTo>
                    <a:pt x="59" y="733"/>
                  </a:lnTo>
                  <a:lnTo>
                    <a:pt x="53" y="733"/>
                  </a:lnTo>
                  <a:lnTo>
                    <a:pt x="43" y="699"/>
                  </a:lnTo>
                  <a:lnTo>
                    <a:pt x="37" y="693"/>
                  </a:lnTo>
                  <a:lnTo>
                    <a:pt x="26" y="682"/>
                  </a:lnTo>
                  <a:lnTo>
                    <a:pt x="26" y="676"/>
                  </a:lnTo>
                  <a:lnTo>
                    <a:pt x="26" y="670"/>
                  </a:lnTo>
                  <a:lnTo>
                    <a:pt x="21" y="664"/>
                  </a:lnTo>
                  <a:lnTo>
                    <a:pt x="10" y="642"/>
                  </a:lnTo>
                  <a:lnTo>
                    <a:pt x="5" y="630"/>
                  </a:lnTo>
                  <a:lnTo>
                    <a:pt x="5" y="619"/>
                  </a:lnTo>
                  <a:lnTo>
                    <a:pt x="5" y="613"/>
                  </a:lnTo>
                  <a:lnTo>
                    <a:pt x="5" y="602"/>
                  </a:lnTo>
                  <a:lnTo>
                    <a:pt x="5" y="591"/>
                  </a:lnTo>
                  <a:lnTo>
                    <a:pt x="5" y="585"/>
                  </a:lnTo>
                  <a:lnTo>
                    <a:pt x="5" y="579"/>
                  </a:lnTo>
                  <a:lnTo>
                    <a:pt x="5" y="574"/>
                  </a:lnTo>
                  <a:lnTo>
                    <a:pt x="10" y="574"/>
                  </a:lnTo>
                  <a:lnTo>
                    <a:pt x="10" y="568"/>
                  </a:lnTo>
                  <a:lnTo>
                    <a:pt x="10" y="562"/>
                  </a:lnTo>
                  <a:lnTo>
                    <a:pt x="10" y="557"/>
                  </a:lnTo>
                  <a:lnTo>
                    <a:pt x="5" y="557"/>
                  </a:lnTo>
                  <a:lnTo>
                    <a:pt x="0" y="551"/>
                  </a:lnTo>
                  <a:lnTo>
                    <a:pt x="0" y="545"/>
                  </a:lnTo>
                  <a:lnTo>
                    <a:pt x="0" y="540"/>
                  </a:lnTo>
                  <a:lnTo>
                    <a:pt x="0" y="534"/>
                  </a:lnTo>
                  <a:lnTo>
                    <a:pt x="0" y="528"/>
                  </a:lnTo>
                  <a:lnTo>
                    <a:pt x="5" y="522"/>
                  </a:lnTo>
                  <a:lnTo>
                    <a:pt x="5" y="517"/>
                  </a:lnTo>
                  <a:lnTo>
                    <a:pt x="5" y="511"/>
                  </a:lnTo>
                  <a:lnTo>
                    <a:pt x="5" y="505"/>
                  </a:lnTo>
                  <a:lnTo>
                    <a:pt x="10" y="500"/>
                  </a:lnTo>
                  <a:lnTo>
                    <a:pt x="10" y="494"/>
                  </a:lnTo>
                  <a:lnTo>
                    <a:pt x="10" y="500"/>
                  </a:lnTo>
                  <a:lnTo>
                    <a:pt x="16" y="500"/>
                  </a:lnTo>
                  <a:lnTo>
                    <a:pt x="16" y="505"/>
                  </a:lnTo>
                  <a:lnTo>
                    <a:pt x="21" y="505"/>
                  </a:lnTo>
                  <a:lnTo>
                    <a:pt x="26" y="511"/>
                  </a:lnTo>
                  <a:lnTo>
                    <a:pt x="26" y="522"/>
                  </a:lnTo>
                  <a:lnTo>
                    <a:pt x="26" y="534"/>
                  </a:lnTo>
                  <a:lnTo>
                    <a:pt x="32" y="534"/>
                  </a:lnTo>
                  <a:lnTo>
                    <a:pt x="32" y="540"/>
                  </a:lnTo>
                  <a:lnTo>
                    <a:pt x="37" y="540"/>
                  </a:lnTo>
                  <a:lnTo>
                    <a:pt x="43" y="545"/>
                  </a:lnTo>
                  <a:lnTo>
                    <a:pt x="48" y="545"/>
                  </a:lnTo>
                  <a:lnTo>
                    <a:pt x="48" y="551"/>
                  </a:lnTo>
                  <a:lnTo>
                    <a:pt x="59" y="557"/>
                  </a:lnTo>
                  <a:lnTo>
                    <a:pt x="64" y="557"/>
                  </a:lnTo>
                  <a:lnTo>
                    <a:pt x="64" y="562"/>
                  </a:lnTo>
                  <a:lnTo>
                    <a:pt x="69" y="562"/>
                  </a:lnTo>
                  <a:lnTo>
                    <a:pt x="75" y="557"/>
                  </a:lnTo>
                  <a:lnTo>
                    <a:pt x="80" y="557"/>
                  </a:lnTo>
                  <a:lnTo>
                    <a:pt x="85" y="551"/>
                  </a:lnTo>
                  <a:lnTo>
                    <a:pt x="91" y="551"/>
                  </a:lnTo>
                  <a:lnTo>
                    <a:pt x="96" y="545"/>
                  </a:lnTo>
                  <a:lnTo>
                    <a:pt x="102" y="545"/>
                  </a:lnTo>
                  <a:lnTo>
                    <a:pt x="112" y="534"/>
                  </a:lnTo>
                  <a:lnTo>
                    <a:pt x="112" y="528"/>
                  </a:lnTo>
                  <a:lnTo>
                    <a:pt x="118" y="522"/>
                  </a:lnTo>
                  <a:lnTo>
                    <a:pt x="118" y="517"/>
                  </a:lnTo>
                  <a:lnTo>
                    <a:pt x="123" y="511"/>
                  </a:lnTo>
                  <a:lnTo>
                    <a:pt x="128" y="511"/>
                  </a:lnTo>
                  <a:lnTo>
                    <a:pt x="134" y="505"/>
                  </a:lnTo>
                  <a:lnTo>
                    <a:pt x="139" y="500"/>
                  </a:lnTo>
                  <a:lnTo>
                    <a:pt x="139" y="488"/>
                  </a:lnTo>
                  <a:lnTo>
                    <a:pt x="139" y="483"/>
                  </a:lnTo>
                  <a:lnTo>
                    <a:pt x="144" y="477"/>
                  </a:lnTo>
                  <a:lnTo>
                    <a:pt x="144" y="471"/>
                  </a:lnTo>
                  <a:lnTo>
                    <a:pt x="144" y="466"/>
                  </a:lnTo>
                  <a:lnTo>
                    <a:pt x="144" y="460"/>
                  </a:lnTo>
                  <a:lnTo>
                    <a:pt x="144" y="454"/>
                  </a:lnTo>
                  <a:lnTo>
                    <a:pt x="139" y="449"/>
                  </a:lnTo>
                  <a:lnTo>
                    <a:pt x="134" y="443"/>
                  </a:lnTo>
                  <a:lnTo>
                    <a:pt x="134" y="437"/>
                  </a:lnTo>
                  <a:lnTo>
                    <a:pt x="128" y="432"/>
                  </a:lnTo>
                  <a:lnTo>
                    <a:pt x="118" y="426"/>
                  </a:lnTo>
                  <a:lnTo>
                    <a:pt x="118" y="420"/>
                  </a:lnTo>
                  <a:lnTo>
                    <a:pt x="112" y="415"/>
                  </a:lnTo>
                  <a:lnTo>
                    <a:pt x="107" y="415"/>
                  </a:lnTo>
                  <a:lnTo>
                    <a:pt x="107" y="409"/>
                  </a:lnTo>
                  <a:lnTo>
                    <a:pt x="107" y="403"/>
                  </a:lnTo>
                  <a:lnTo>
                    <a:pt x="107" y="397"/>
                  </a:lnTo>
                  <a:lnTo>
                    <a:pt x="102" y="392"/>
                  </a:lnTo>
                  <a:lnTo>
                    <a:pt x="96" y="392"/>
                  </a:lnTo>
                  <a:lnTo>
                    <a:pt x="102" y="386"/>
                  </a:lnTo>
                  <a:lnTo>
                    <a:pt x="107" y="380"/>
                  </a:lnTo>
                  <a:lnTo>
                    <a:pt x="112" y="375"/>
                  </a:lnTo>
                  <a:lnTo>
                    <a:pt x="118" y="369"/>
                  </a:lnTo>
                  <a:lnTo>
                    <a:pt x="123" y="369"/>
                  </a:lnTo>
                  <a:lnTo>
                    <a:pt x="128" y="363"/>
                  </a:lnTo>
                  <a:lnTo>
                    <a:pt x="128" y="358"/>
                  </a:lnTo>
                  <a:lnTo>
                    <a:pt x="134" y="358"/>
                  </a:lnTo>
                  <a:lnTo>
                    <a:pt x="139" y="358"/>
                  </a:lnTo>
                  <a:lnTo>
                    <a:pt x="144" y="358"/>
                  </a:lnTo>
                  <a:lnTo>
                    <a:pt x="150" y="358"/>
                  </a:lnTo>
                  <a:lnTo>
                    <a:pt x="155" y="358"/>
                  </a:lnTo>
                  <a:lnTo>
                    <a:pt x="161" y="358"/>
                  </a:lnTo>
                  <a:lnTo>
                    <a:pt x="166" y="358"/>
                  </a:lnTo>
                  <a:lnTo>
                    <a:pt x="166" y="352"/>
                  </a:lnTo>
                  <a:lnTo>
                    <a:pt x="171" y="352"/>
                  </a:lnTo>
                  <a:lnTo>
                    <a:pt x="171" y="346"/>
                  </a:lnTo>
                  <a:lnTo>
                    <a:pt x="177" y="346"/>
                  </a:lnTo>
                  <a:lnTo>
                    <a:pt x="177" y="335"/>
                  </a:lnTo>
                  <a:lnTo>
                    <a:pt x="177" y="329"/>
                  </a:lnTo>
                  <a:lnTo>
                    <a:pt x="177" y="324"/>
                  </a:lnTo>
                  <a:lnTo>
                    <a:pt x="171" y="318"/>
                  </a:lnTo>
                  <a:lnTo>
                    <a:pt x="171" y="312"/>
                  </a:lnTo>
                  <a:lnTo>
                    <a:pt x="161" y="307"/>
                  </a:lnTo>
                  <a:lnTo>
                    <a:pt x="161" y="301"/>
                  </a:lnTo>
                  <a:lnTo>
                    <a:pt x="155" y="290"/>
                  </a:lnTo>
                  <a:lnTo>
                    <a:pt x="150" y="284"/>
                  </a:lnTo>
                  <a:lnTo>
                    <a:pt x="150" y="278"/>
                  </a:lnTo>
                  <a:lnTo>
                    <a:pt x="144" y="278"/>
                  </a:lnTo>
                  <a:lnTo>
                    <a:pt x="139" y="278"/>
                  </a:lnTo>
                  <a:lnTo>
                    <a:pt x="134" y="278"/>
                  </a:lnTo>
                  <a:lnTo>
                    <a:pt x="139" y="272"/>
                  </a:lnTo>
                  <a:lnTo>
                    <a:pt x="144" y="267"/>
                  </a:lnTo>
                  <a:lnTo>
                    <a:pt x="161" y="261"/>
                  </a:lnTo>
                  <a:lnTo>
                    <a:pt x="171" y="250"/>
                  </a:lnTo>
                  <a:lnTo>
                    <a:pt x="177" y="244"/>
                  </a:lnTo>
                  <a:lnTo>
                    <a:pt x="182" y="233"/>
                  </a:lnTo>
                  <a:lnTo>
                    <a:pt x="187" y="227"/>
                  </a:lnTo>
                  <a:lnTo>
                    <a:pt x="187" y="221"/>
                  </a:lnTo>
                  <a:lnTo>
                    <a:pt x="193" y="210"/>
                  </a:lnTo>
                  <a:lnTo>
                    <a:pt x="198" y="204"/>
                  </a:lnTo>
                  <a:lnTo>
                    <a:pt x="203" y="199"/>
                  </a:lnTo>
                  <a:lnTo>
                    <a:pt x="214" y="193"/>
                  </a:lnTo>
                  <a:lnTo>
                    <a:pt x="225" y="193"/>
                  </a:lnTo>
                  <a:lnTo>
                    <a:pt x="230" y="193"/>
                  </a:lnTo>
                  <a:lnTo>
                    <a:pt x="241" y="187"/>
                  </a:lnTo>
                  <a:lnTo>
                    <a:pt x="246" y="182"/>
                  </a:lnTo>
                  <a:lnTo>
                    <a:pt x="246" y="176"/>
                  </a:lnTo>
                  <a:lnTo>
                    <a:pt x="246" y="170"/>
                  </a:lnTo>
                  <a:lnTo>
                    <a:pt x="252" y="165"/>
                  </a:lnTo>
                  <a:lnTo>
                    <a:pt x="252" y="159"/>
                  </a:lnTo>
                  <a:lnTo>
                    <a:pt x="246" y="153"/>
                  </a:lnTo>
                  <a:lnTo>
                    <a:pt x="246" y="148"/>
                  </a:lnTo>
                  <a:lnTo>
                    <a:pt x="246" y="142"/>
                  </a:lnTo>
                  <a:lnTo>
                    <a:pt x="230" y="130"/>
                  </a:lnTo>
                  <a:lnTo>
                    <a:pt x="220" y="113"/>
                  </a:lnTo>
                  <a:lnTo>
                    <a:pt x="220" y="108"/>
                  </a:lnTo>
                  <a:lnTo>
                    <a:pt x="220" y="102"/>
                  </a:lnTo>
                  <a:lnTo>
                    <a:pt x="214" y="102"/>
                  </a:lnTo>
                  <a:lnTo>
                    <a:pt x="209" y="96"/>
                  </a:lnTo>
                  <a:lnTo>
                    <a:pt x="203" y="91"/>
                  </a:lnTo>
                  <a:lnTo>
                    <a:pt x="203" y="85"/>
                  </a:lnTo>
                  <a:lnTo>
                    <a:pt x="203" y="79"/>
                  </a:lnTo>
                  <a:lnTo>
                    <a:pt x="198" y="74"/>
                  </a:lnTo>
                  <a:lnTo>
                    <a:pt x="193" y="68"/>
                  </a:lnTo>
                  <a:lnTo>
                    <a:pt x="193" y="57"/>
                  </a:lnTo>
                  <a:lnTo>
                    <a:pt x="193" y="51"/>
                  </a:lnTo>
                  <a:lnTo>
                    <a:pt x="198" y="40"/>
                  </a:lnTo>
                  <a:lnTo>
                    <a:pt x="198" y="34"/>
                  </a:lnTo>
                  <a:lnTo>
                    <a:pt x="209" y="23"/>
                  </a:lnTo>
                  <a:lnTo>
                    <a:pt x="214" y="23"/>
                  </a:lnTo>
                  <a:lnTo>
                    <a:pt x="214" y="17"/>
                  </a:lnTo>
                  <a:lnTo>
                    <a:pt x="220" y="11"/>
                  </a:lnTo>
                  <a:lnTo>
                    <a:pt x="225" y="0"/>
                  </a:lnTo>
                  <a:close/>
                </a:path>
              </a:pathLst>
            </a:custGeom>
            <a:solidFill>
              <a:srgbClr val="00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41438" name="Freeform 291">
              <a:extLst>
                <a:ext uri="{FF2B5EF4-FFF2-40B4-BE49-F238E27FC236}">
                  <a16:creationId xmlns:a16="http://schemas.microsoft.com/office/drawing/2014/main" id="{00000000-0008-0000-0200-00001E833400}"/>
                </a:ext>
              </a:extLst>
            </xdr:cNvPr>
            <xdr:cNvSpPr>
              <a:spLocks/>
            </xdr:cNvSpPr>
          </xdr:nvSpPr>
          <xdr:spPr bwMode="auto">
            <a:xfrm>
              <a:off x="1734" y="1825"/>
              <a:ext cx="1180" cy="984"/>
            </a:xfrm>
            <a:custGeom>
              <a:avLst/>
              <a:gdLst>
                <a:gd name="T0" fmla="*/ 311 w 1180"/>
                <a:gd name="T1" fmla="*/ 137 h 983"/>
                <a:gd name="T2" fmla="*/ 359 w 1180"/>
                <a:gd name="T3" fmla="*/ 57 h 983"/>
                <a:gd name="T4" fmla="*/ 424 w 1180"/>
                <a:gd name="T5" fmla="*/ 51 h 983"/>
                <a:gd name="T6" fmla="*/ 494 w 1180"/>
                <a:gd name="T7" fmla="*/ 6 h 983"/>
                <a:gd name="T8" fmla="*/ 542 w 1180"/>
                <a:gd name="T9" fmla="*/ 40 h 983"/>
                <a:gd name="T10" fmla="*/ 606 w 1180"/>
                <a:gd name="T11" fmla="*/ 63 h 983"/>
                <a:gd name="T12" fmla="*/ 622 w 1180"/>
                <a:gd name="T13" fmla="*/ 119 h 983"/>
                <a:gd name="T14" fmla="*/ 617 w 1180"/>
                <a:gd name="T15" fmla="*/ 176 h 983"/>
                <a:gd name="T16" fmla="*/ 655 w 1180"/>
                <a:gd name="T17" fmla="*/ 227 h 983"/>
                <a:gd name="T18" fmla="*/ 655 w 1180"/>
                <a:gd name="T19" fmla="*/ 273 h 983"/>
                <a:gd name="T20" fmla="*/ 692 w 1180"/>
                <a:gd name="T21" fmla="*/ 324 h 983"/>
                <a:gd name="T22" fmla="*/ 746 w 1180"/>
                <a:gd name="T23" fmla="*/ 358 h 983"/>
                <a:gd name="T24" fmla="*/ 799 w 1180"/>
                <a:gd name="T25" fmla="*/ 364 h 983"/>
                <a:gd name="T26" fmla="*/ 853 w 1180"/>
                <a:gd name="T27" fmla="*/ 381 h 983"/>
                <a:gd name="T28" fmla="*/ 901 w 1180"/>
                <a:gd name="T29" fmla="*/ 432 h 983"/>
                <a:gd name="T30" fmla="*/ 950 w 1180"/>
                <a:gd name="T31" fmla="*/ 443 h 983"/>
                <a:gd name="T32" fmla="*/ 1014 w 1180"/>
                <a:gd name="T33" fmla="*/ 477 h 983"/>
                <a:gd name="T34" fmla="*/ 1068 w 1180"/>
                <a:gd name="T35" fmla="*/ 466 h 983"/>
                <a:gd name="T36" fmla="*/ 1111 w 1180"/>
                <a:gd name="T37" fmla="*/ 616 h 983"/>
                <a:gd name="T38" fmla="*/ 1175 w 1180"/>
                <a:gd name="T39" fmla="*/ 678 h 983"/>
                <a:gd name="T40" fmla="*/ 1153 w 1180"/>
                <a:gd name="T41" fmla="*/ 735 h 983"/>
                <a:gd name="T42" fmla="*/ 1127 w 1180"/>
                <a:gd name="T43" fmla="*/ 769 h 983"/>
                <a:gd name="T44" fmla="*/ 1121 w 1180"/>
                <a:gd name="T45" fmla="*/ 809 h 983"/>
                <a:gd name="T46" fmla="*/ 1078 w 1180"/>
                <a:gd name="T47" fmla="*/ 769 h 983"/>
                <a:gd name="T48" fmla="*/ 1009 w 1180"/>
                <a:gd name="T49" fmla="*/ 798 h 983"/>
                <a:gd name="T50" fmla="*/ 998 w 1180"/>
                <a:gd name="T51" fmla="*/ 860 h 983"/>
                <a:gd name="T52" fmla="*/ 1030 w 1180"/>
                <a:gd name="T53" fmla="*/ 889 h 983"/>
                <a:gd name="T54" fmla="*/ 1089 w 1180"/>
                <a:gd name="T55" fmla="*/ 917 h 983"/>
                <a:gd name="T56" fmla="*/ 1030 w 1180"/>
                <a:gd name="T57" fmla="*/ 934 h 983"/>
                <a:gd name="T58" fmla="*/ 971 w 1180"/>
                <a:gd name="T59" fmla="*/ 911 h 983"/>
                <a:gd name="T60" fmla="*/ 896 w 1180"/>
                <a:gd name="T61" fmla="*/ 917 h 983"/>
                <a:gd name="T62" fmla="*/ 821 w 1180"/>
                <a:gd name="T63" fmla="*/ 917 h 983"/>
                <a:gd name="T64" fmla="*/ 751 w 1180"/>
                <a:gd name="T65" fmla="*/ 934 h 983"/>
                <a:gd name="T66" fmla="*/ 687 w 1180"/>
                <a:gd name="T67" fmla="*/ 1002 h 983"/>
                <a:gd name="T68" fmla="*/ 638 w 1180"/>
                <a:gd name="T69" fmla="*/ 1048 h 983"/>
                <a:gd name="T70" fmla="*/ 590 w 1180"/>
                <a:gd name="T71" fmla="*/ 1008 h 983"/>
                <a:gd name="T72" fmla="*/ 537 w 1180"/>
                <a:gd name="T73" fmla="*/ 997 h 983"/>
                <a:gd name="T74" fmla="*/ 494 w 1180"/>
                <a:gd name="T75" fmla="*/ 1014 h 983"/>
                <a:gd name="T76" fmla="*/ 456 w 1180"/>
                <a:gd name="T77" fmla="*/ 957 h 983"/>
                <a:gd name="T78" fmla="*/ 392 w 1180"/>
                <a:gd name="T79" fmla="*/ 934 h 983"/>
                <a:gd name="T80" fmla="*/ 327 w 1180"/>
                <a:gd name="T81" fmla="*/ 900 h 983"/>
                <a:gd name="T82" fmla="*/ 268 w 1180"/>
                <a:gd name="T83" fmla="*/ 928 h 983"/>
                <a:gd name="T84" fmla="*/ 268 w 1180"/>
                <a:gd name="T85" fmla="*/ 837 h 983"/>
                <a:gd name="T86" fmla="*/ 241 w 1180"/>
                <a:gd name="T87" fmla="*/ 803 h 983"/>
                <a:gd name="T88" fmla="*/ 188 w 1180"/>
                <a:gd name="T89" fmla="*/ 837 h 983"/>
                <a:gd name="T90" fmla="*/ 134 w 1180"/>
                <a:gd name="T91" fmla="*/ 860 h 983"/>
                <a:gd name="T92" fmla="*/ 145 w 1180"/>
                <a:gd name="T93" fmla="*/ 928 h 983"/>
                <a:gd name="T94" fmla="*/ 145 w 1180"/>
                <a:gd name="T95" fmla="*/ 940 h 983"/>
                <a:gd name="T96" fmla="*/ 81 w 1180"/>
                <a:gd name="T97" fmla="*/ 849 h 983"/>
                <a:gd name="T98" fmla="*/ 16 w 1180"/>
                <a:gd name="T99" fmla="*/ 809 h 983"/>
                <a:gd name="T100" fmla="*/ 11 w 1180"/>
                <a:gd name="T101" fmla="*/ 775 h 983"/>
                <a:gd name="T102" fmla="*/ 22 w 1180"/>
                <a:gd name="T103" fmla="*/ 712 h 983"/>
                <a:gd name="T104" fmla="*/ 59 w 1180"/>
                <a:gd name="T105" fmla="*/ 667 h 983"/>
                <a:gd name="T106" fmla="*/ 86 w 1180"/>
                <a:gd name="T107" fmla="*/ 610 h 983"/>
                <a:gd name="T108" fmla="*/ 107 w 1180"/>
                <a:gd name="T109" fmla="*/ 489 h 983"/>
                <a:gd name="T110" fmla="*/ 134 w 1180"/>
                <a:gd name="T111" fmla="*/ 449 h 983"/>
                <a:gd name="T112" fmla="*/ 172 w 1180"/>
                <a:gd name="T113" fmla="*/ 415 h 983"/>
                <a:gd name="T114" fmla="*/ 188 w 1180"/>
                <a:gd name="T115" fmla="*/ 335 h 983"/>
                <a:gd name="T116" fmla="*/ 209 w 1180"/>
                <a:gd name="T117" fmla="*/ 284 h 983"/>
                <a:gd name="T118" fmla="*/ 209 w 1180"/>
                <a:gd name="T119" fmla="*/ 244 h 983"/>
                <a:gd name="T120" fmla="*/ 199 w 1180"/>
                <a:gd name="T121" fmla="*/ 176 h 983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1180"/>
                <a:gd name="T184" fmla="*/ 0 h 983"/>
                <a:gd name="T185" fmla="*/ 1180 w 1180"/>
                <a:gd name="T186" fmla="*/ 983 h 983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1180" h="983">
                  <a:moveTo>
                    <a:pt x="193" y="159"/>
                  </a:moveTo>
                  <a:lnTo>
                    <a:pt x="220" y="159"/>
                  </a:lnTo>
                  <a:lnTo>
                    <a:pt x="225" y="159"/>
                  </a:lnTo>
                  <a:lnTo>
                    <a:pt x="247" y="154"/>
                  </a:lnTo>
                  <a:lnTo>
                    <a:pt x="258" y="154"/>
                  </a:lnTo>
                  <a:lnTo>
                    <a:pt x="263" y="154"/>
                  </a:lnTo>
                  <a:lnTo>
                    <a:pt x="279" y="154"/>
                  </a:lnTo>
                  <a:lnTo>
                    <a:pt x="284" y="154"/>
                  </a:lnTo>
                  <a:lnTo>
                    <a:pt x="295" y="154"/>
                  </a:lnTo>
                  <a:lnTo>
                    <a:pt x="295" y="148"/>
                  </a:lnTo>
                  <a:lnTo>
                    <a:pt x="300" y="142"/>
                  </a:lnTo>
                  <a:lnTo>
                    <a:pt x="306" y="137"/>
                  </a:lnTo>
                  <a:lnTo>
                    <a:pt x="311" y="137"/>
                  </a:lnTo>
                  <a:lnTo>
                    <a:pt x="317" y="131"/>
                  </a:lnTo>
                  <a:lnTo>
                    <a:pt x="322" y="125"/>
                  </a:lnTo>
                  <a:lnTo>
                    <a:pt x="327" y="119"/>
                  </a:lnTo>
                  <a:lnTo>
                    <a:pt x="333" y="114"/>
                  </a:lnTo>
                  <a:lnTo>
                    <a:pt x="333" y="108"/>
                  </a:lnTo>
                  <a:lnTo>
                    <a:pt x="333" y="102"/>
                  </a:lnTo>
                  <a:lnTo>
                    <a:pt x="338" y="97"/>
                  </a:lnTo>
                  <a:lnTo>
                    <a:pt x="349" y="91"/>
                  </a:lnTo>
                  <a:lnTo>
                    <a:pt x="349" y="85"/>
                  </a:lnTo>
                  <a:lnTo>
                    <a:pt x="354" y="74"/>
                  </a:lnTo>
                  <a:lnTo>
                    <a:pt x="354" y="68"/>
                  </a:lnTo>
                  <a:lnTo>
                    <a:pt x="359" y="63"/>
                  </a:lnTo>
                  <a:lnTo>
                    <a:pt x="359" y="57"/>
                  </a:lnTo>
                  <a:lnTo>
                    <a:pt x="359" y="51"/>
                  </a:lnTo>
                  <a:lnTo>
                    <a:pt x="365" y="51"/>
                  </a:lnTo>
                  <a:lnTo>
                    <a:pt x="370" y="51"/>
                  </a:lnTo>
                  <a:lnTo>
                    <a:pt x="376" y="51"/>
                  </a:lnTo>
                  <a:lnTo>
                    <a:pt x="386" y="46"/>
                  </a:lnTo>
                  <a:lnTo>
                    <a:pt x="392" y="46"/>
                  </a:lnTo>
                  <a:lnTo>
                    <a:pt x="392" y="51"/>
                  </a:lnTo>
                  <a:lnTo>
                    <a:pt x="397" y="57"/>
                  </a:lnTo>
                  <a:lnTo>
                    <a:pt x="402" y="57"/>
                  </a:lnTo>
                  <a:lnTo>
                    <a:pt x="408" y="51"/>
                  </a:lnTo>
                  <a:lnTo>
                    <a:pt x="413" y="51"/>
                  </a:lnTo>
                  <a:lnTo>
                    <a:pt x="419" y="51"/>
                  </a:lnTo>
                  <a:lnTo>
                    <a:pt x="424" y="51"/>
                  </a:lnTo>
                  <a:lnTo>
                    <a:pt x="435" y="46"/>
                  </a:lnTo>
                  <a:lnTo>
                    <a:pt x="440" y="46"/>
                  </a:lnTo>
                  <a:lnTo>
                    <a:pt x="445" y="46"/>
                  </a:lnTo>
                  <a:lnTo>
                    <a:pt x="451" y="40"/>
                  </a:lnTo>
                  <a:lnTo>
                    <a:pt x="461" y="34"/>
                  </a:lnTo>
                  <a:lnTo>
                    <a:pt x="467" y="34"/>
                  </a:lnTo>
                  <a:lnTo>
                    <a:pt x="467" y="29"/>
                  </a:lnTo>
                  <a:lnTo>
                    <a:pt x="472" y="23"/>
                  </a:lnTo>
                  <a:lnTo>
                    <a:pt x="478" y="23"/>
                  </a:lnTo>
                  <a:lnTo>
                    <a:pt x="478" y="17"/>
                  </a:lnTo>
                  <a:lnTo>
                    <a:pt x="483" y="17"/>
                  </a:lnTo>
                  <a:lnTo>
                    <a:pt x="488" y="12"/>
                  </a:lnTo>
                  <a:lnTo>
                    <a:pt x="494" y="6"/>
                  </a:lnTo>
                  <a:lnTo>
                    <a:pt x="494" y="0"/>
                  </a:lnTo>
                  <a:lnTo>
                    <a:pt x="499" y="0"/>
                  </a:lnTo>
                  <a:lnTo>
                    <a:pt x="499" y="6"/>
                  </a:lnTo>
                  <a:lnTo>
                    <a:pt x="504" y="12"/>
                  </a:lnTo>
                  <a:lnTo>
                    <a:pt x="504" y="17"/>
                  </a:lnTo>
                  <a:lnTo>
                    <a:pt x="510" y="17"/>
                  </a:lnTo>
                  <a:lnTo>
                    <a:pt x="510" y="23"/>
                  </a:lnTo>
                  <a:lnTo>
                    <a:pt x="515" y="23"/>
                  </a:lnTo>
                  <a:lnTo>
                    <a:pt x="520" y="29"/>
                  </a:lnTo>
                  <a:lnTo>
                    <a:pt x="526" y="29"/>
                  </a:lnTo>
                  <a:lnTo>
                    <a:pt x="531" y="34"/>
                  </a:lnTo>
                  <a:lnTo>
                    <a:pt x="537" y="34"/>
                  </a:lnTo>
                  <a:lnTo>
                    <a:pt x="542" y="40"/>
                  </a:lnTo>
                  <a:lnTo>
                    <a:pt x="553" y="40"/>
                  </a:lnTo>
                  <a:lnTo>
                    <a:pt x="558" y="46"/>
                  </a:lnTo>
                  <a:lnTo>
                    <a:pt x="563" y="46"/>
                  </a:lnTo>
                  <a:lnTo>
                    <a:pt x="569" y="51"/>
                  </a:lnTo>
                  <a:lnTo>
                    <a:pt x="574" y="51"/>
                  </a:lnTo>
                  <a:lnTo>
                    <a:pt x="579" y="51"/>
                  </a:lnTo>
                  <a:lnTo>
                    <a:pt x="585" y="51"/>
                  </a:lnTo>
                  <a:lnTo>
                    <a:pt x="590" y="51"/>
                  </a:lnTo>
                  <a:lnTo>
                    <a:pt x="596" y="51"/>
                  </a:lnTo>
                  <a:lnTo>
                    <a:pt x="601" y="51"/>
                  </a:lnTo>
                  <a:lnTo>
                    <a:pt x="606" y="51"/>
                  </a:lnTo>
                  <a:lnTo>
                    <a:pt x="606" y="57"/>
                  </a:lnTo>
                  <a:lnTo>
                    <a:pt x="606" y="63"/>
                  </a:lnTo>
                  <a:lnTo>
                    <a:pt x="612" y="63"/>
                  </a:lnTo>
                  <a:lnTo>
                    <a:pt x="606" y="68"/>
                  </a:lnTo>
                  <a:lnTo>
                    <a:pt x="612" y="74"/>
                  </a:lnTo>
                  <a:lnTo>
                    <a:pt x="612" y="80"/>
                  </a:lnTo>
                  <a:lnTo>
                    <a:pt x="612" y="85"/>
                  </a:lnTo>
                  <a:lnTo>
                    <a:pt x="612" y="91"/>
                  </a:lnTo>
                  <a:lnTo>
                    <a:pt x="617" y="91"/>
                  </a:lnTo>
                  <a:lnTo>
                    <a:pt x="617" y="97"/>
                  </a:lnTo>
                  <a:lnTo>
                    <a:pt x="617" y="102"/>
                  </a:lnTo>
                  <a:lnTo>
                    <a:pt x="622" y="102"/>
                  </a:lnTo>
                  <a:lnTo>
                    <a:pt x="628" y="108"/>
                  </a:lnTo>
                  <a:lnTo>
                    <a:pt x="628" y="114"/>
                  </a:lnTo>
                  <a:lnTo>
                    <a:pt x="622" y="119"/>
                  </a:lnTo>
                  <a:lnTo>
                    <a:pt x="622" y="125"/>
                  </a:lnTo>
                  <a:lnTo>
                    <a:pt x="617" y="125"/>
                  </a:lnTo>
                  <a:lnTo>
                    <a:pt x="622" y="131"/>
                  </a:lnTo>
                  <a:lnTo>
                    <a:pt x="622" y="137"/>
                  </a:lnTo>
                  <a:lnTo>
                    <a:pt x="628" y="142"/>
                  </a:lnTo>
                  <a:lnTo>
                    <a:pt x="628" y="148"/>
                  </a:lnTo>
                  <a:lnTo>
                    <a:pt x="628" y="154"/>
                  </a:lnTo>
                  <a:lnTo>
                    <a:pt x="628" y="159"/>
                  </a:lnTo>
                  <a:lnTo>
                    <a:pt x="622" y="159"/>
                  </a:lnTo>
                  <a:lnTo>
                    <a:pt x="617" y="159"/>
                  </a:lnTo>
                  <a:lnTo>
                    <a:pt x="617" y="165"/>
                  </a:lnTo>
                  <a:lnTo>
                    <a:pt x="617" y="171"/>
                  </a:lnTo>
                  <a:lnTo>
                    <a:pt x="617" y="176"/>
                  </a:lnTo>
                  <a:lnTo>
                    <a:pt x="622" y="182"/>
                  </a:lnTo>
                  <a:lnTo>
                    <a:pt x="622" y="188"/>
                  </a:lnTo>
                  <a:lnTo>
                    <a:pt x="628" y="199"/>
                  </a:lnTo>
                  <a:lnTo>
                    <a:pt x="628" y="205"/>
                  </a:lnTo>
                  <a:lnTo>
                    <a:pt x="628" y="210"/>
                  </a:lnTo>
                  <a:lnTo>
                    <a:pt x="628" y="216"/>
                  </a:lnTo>
                  <a:lnTo>
                    <a:pt x="633" y="216"/>
                  </a:lnTo>
                  <a:lnTo>
                    <a:pt x="633" y="222"/>
                  </a:lnTo>
                  <a:lnTo>
                    <a:pt x="638" y="222"/>
                  </a:lnTo>
                  <a:lnTo>
                    <a:pt x="644" y="222"/>
                  </a:lnTo>
                  <a:lnTo>
                    <a:pt x="644" y="227"/>
                  </a:lnTo>
                  <a:lnTo>
                    <a:pt x="649" y="227"/>
                  </a:lnTo>
                  <a:lnTo>
                    <a:pt x="655" y="227"/>
                  </a:lnTo>
                  <a:lnTo>
                    <a:pt x="660" y="227"/>
                  </a:lnTo>
                  <a:lnTo>
                    <a:pt x="665" y="227"/>
                  </a:lnTo>
                  <a:lnTo>
                    <a:pt x="671" y="227"/>
                  </a:lnTo>
                  <a:lnTo>
                    <a:pt x="671" y="233"/>
                  </a:lnTo>
                  <a:lnTo>
                    <a:pt x="671" y="239"/>
                  </a:lnTo>
                  <a:lnTo>
                    <a:pt x="671" y="244"/>
                  </a:lnTo>
                  <a:lnTo>
                    <a:pt x="671" y="250"/>
                  </a:lnTo>
                  <a:lnTo>
                    <a:pt x="665" y="256"/>
                  </a:lnTo>
                  <a:lnTo>
                    <a:pt x="660" y="256"/>
                  </a:lnTo>
                  <a:lnTo>
                    <a:pt x="660" y="261"/>
                  </a:lnTo>
                  <a:lnTo>
                    <a:pt x="655" y="261"/>
                  </a:lnTo>
                  <a:lnTo>
                    <a:pt x="655" y="267"/>
                  </a:lnTo>
                  <a:lnTo>
                    <a:pt x="655" y="273"/>
                  </a:lnTo>
                  <a:lnTo>
                    <a:pt x="655" y="279"/>
                  </a:lnTo>
                  <a:lnTo>
                    <a:pt x="655" y="284"/>
                  </a:lnTo>
                  <a:lnTo>
                    <a:pt x="660" y="284"/>
                  </a:lnTo>
                  <a:lnTo>
                    <a:pt x="660" y="290"/>
                  </a:lnTo>
                  <a:lnTo>
                    <a:pt x="665" y="290"/>
                  </a:lnTo>
                  <a:lnTo>
                    <a:pt x="671" y="290"/>
                  </a:lnTo>
                  <a:lnTo>
                    <a:pt x="671" y="296"/>
                  </a:lnTo>
                  <a:lnTo>
                    <a:pt x="676" y="296"/>
                  </a:lnTo>
                  <a:lnTo>
                    <a:pt x="676" y="301"/>
                  </a:lnTo>
                  <a:lnTo>
                    <a:pt x="681" y="307"/>
                  </a:lnTo>
                  <a:lnTo>
                    <a:pt x="687" y="313"/>
                  </a:lnTo>
                  <a:lnTo>
                    <a:pt x="687" y="318"/>
                  </a:lnTo>
                  <a:lnTo>
                    <a:pt x="692" y="324"/>
                  </a:lnTo>
                  <a:lnTo>
                    <a:pt x="692" y="330"/>
                  </a:lnTo>
                  <a:lnTo>
                    <a:pt x="697" y="330"/>
                  </a:lnTo>
                  <a:lnTo>
                    <a:pt x="703" y="335"/>
                  </a:lnTo>
                  <a:lnTo>
                    <a:pt x="703" y="341"/>
                  </a:lnTo>
                  <a:lnTo>
                    <a:pt x="708" y="347"/>
                  </a:lnTo>
                  <a:lnTo>
                    <a:pt x="714" y="347"/>
                  </a:lnTo>
                  <a:lnTo>
                    <a:pt x="714" y="352"/>
                  </a:lnTo>
                  <a:lnTo>
                    <a:pt x="719" y="352"/>
                  </a:lnTo>
                  <a:lnTo>
                    <a:pt x="724" y="352"/>
                  </a:lnTo>
                  <a:lnTo>
                    <a:pt x="730" y="352"/>
                  </a:lnTo>
                  <a:lnTo>
                    <a:pt x="735" y="358"/>
                  </a:lnTo>
                  <a:lnTo>
                    <a:pt x="740" y="358"/>
                  </a:lnTo>
                  <a:lnTo>
                    <a:pt x="746" y="358"/>
                  </a:lnTo>
                  <a:lnTo>
                    <a:pt x="751" y="358"/>
                  </a:lnTo>
                  <a:lnTo>
                    <a:pt x="756" y="358"/>
                  </a:lnTo>
                  <a:lnTo>
                    <a:pt x="762" y="358"/>
                  </a:lnTo>
                  <a:lnTo>
                    <a:pt x="762" y="352"/>
                  </a:lnTo>
                  <a:lnTo>
                    <a:pt x="767" y="352"/>
                  </a:lnTo>
                  <a:lnTo>
                    <a:pt x="767" y="358"/>
                  </a:lnTo>
                  <a:lnTo>
                    <a:pt x="778" y="358"/>
                  </a:lnTo>
                  <a:lnTo>
                    <a:pt x="783" y="358"/>
                  </a:lnTo>
                  <a:lnTo>
                    <a:pt x="783" y="364"/>
                  </a:lnTo>
                  <a:lnTo>
                    <a:pt x="789" y="364"/>
                  </a:lnTo>
                  <a:lnTo>
                    <a:pt x="794" y="358"/>
                  </a:lnTo>
                  <a:lnTo>
                    <a:pt x="799" y="358"/>
                  </a:lnTo>
                  <a:lnTo>
                    <a:pt x="799" y="364"/>
                  </a:lnTo>
                  <a:lnTo>
                    <a:pt x="805" y="364"/>
                  </a:lnTo>
                  <a:lnTo>
                    <a:pt x="810" y="364"/>
                  </a:lnTo>
                  <a:lnTo>
                    <a:pt x="815" y="358"/>
                  </a:lnTo>
                  <a:lnTo>
                    <a:pt x="815" y="364"/>
                  </a:lnTo>
                  <a:lnTo>
                    <a:pt x="821" y="364"/>
                  </a:lnTo>
                  <a:lnTo>
                    <a:pt x="826" y="364"/>
                  </a:lnTo>
                  <a:lnTo>
                    <a:pt x="832" y="364"/>
                  </a:lnTo>
                  <a:lnTo>
                    <a:pt x="837" y="364"/>
                  </a:lnTo>
                  <a:lnTo>
                    <a:pt x="842" y="364"/>
                  </a:lnTo>
                  <a:lnTo>
                    <a:pt x="848" y="364"/>
                  </a:lnTo>
                  <a:lnTo>
                    <a:pt x="848" y="369"/>
                  </a:lnTo>
                  <a:lnTo>
                    <a:pt x="848" y="375"/>
                  </a:lnTo>
                  <a:lnTo>
                    <a:pt x="853" y="381"/>
                  </a:lnTo>
                  <a:lnTo>
                    <a:pt x="853" y="386"/>
                  </a:lnTo>
                  <a:lnTo>
                    <a:pt x="858" y="386"/>
                  </a:lnTo>
                  <a:lnTo>
                    <a:pt x="864" y="386"/>
                  </a:lnTo>
                  <a:lnTo>
                    <a:pt x="869" y="392"/>
                  </a:lnTo>
                  <a:lnTo>
                    <a:pt x="869" y="398"/>
                  </a:lnTo>
                  <a:lnTo>
                    <a:pt x="869" y="404"/>
                  </a:lnTo>
                  <a:lnTo>
                    <a:pt x="874" y="409"/>
                  </a:lnTo>
                  <a:lnTo>
                    <a:pt x="874" y="415"/>
                  </a:lnTo>
                  <a:lnTo>
                    <a:pt x="885" y="415"/>
                  </a:lnTo>
                  <a:lnTo>
                    <a:pt x="891" y="415"/>
                  </a:lnTo>
                  <a:lnTo>
                    <a:pt x="896" y="421"/>
                  </a:lnTo>
                  <a:lnTo>
                    <a:pt x="896" y="426"/>
                  </a:lnTo>
                  <a:lnTo>
                    <a:pt x="901" y="432"/>
                  </a:lnTo>
                  <a:lnTo>
                    <a:pt x="901" y="438"/>
                  </a:lnTo>
                  <a:lnTo>
                    <a:pt x="901" y="443"/>
                  </a:lnTo>
                  <a:lnTo>
                    <a:pt x="901" y="449"/>
                  </a:lnTo>
                  <a:lnTo>
                    <a:pt x="901" y="455"/>
                  </a:lnTo>
                  <a:lnTo>
                    <a:pt x="907" y="455"/>
                  </a:lnTo>
                  <a:lnTo>
                    <a:pt x="912" y="449"/>
                  </a:lnTo>
                  <a:lnTo>
                    <a:pt x="917" y="449"/>
                  </a:lnTo>
                  <a:lnTo>
                    <a:pt x="923" y="449"/>
                  </a:lnTo>
                  <a:lnTo>
                    <a:pt x="928" y="449"/>
                  </a:lnTo>
                  <a:lnTo>
                    <a:pt x="933" y="449"/>
                  </a:lnTo>
                  <a:lnTo>
                    <a:pt x="939" y="449"/>
                  </a:lnTo>
                  <a:lnTo>
                    <a:pt x="944" y="443"/>
                  </a:lnTo>
                  <a:lnTo>
                    <a:pt x="950" y="443"/>
                  </a:lnTo>
                  <a:lnTo>
                    <a:pt x="955" y="443"/>
                  </a:lnTo>
                  <a:lnTo>
                    <a:pt x="960" y="443"/>
                  </a:lnTo>
                  <a:lnTo>
                    <a:pt x="966" y="443"/>
                  </a:lnTo>
                  <a:lnTo>
                    <a:pt x="971" y="443"/>
                  </a:lnTo>
                  <a:lnTo>
                    <a:pt x="976" y="443"/>
                  </a:lnTo>
                  <a:lnTo>
                    <a:pt x="982" y="443"/>
                  </a:lnTo>
                  <a:lnTo>
                    <a:pt x="987" y="449"/>
                  </a:lnTo>
                  <a:lnTo>
                    <a:pt x="987" y="455"/>
                  </a:lnTo>
                  <a:lnTo>
                    <a:pt x="992" y="460"/>
                  </a:lnTo>
                  <a:lnTo>
                    <a:pt x="998" y="466"/>
                  </a:lnTo>
                  <a:lnTo>
                    <a:pt x="1003" y="466"/>
                  </a:lnTo>
                  <a:lnTo>
                    <a:pt x="1003" y="472"/>
                  </a:lnTo>
                  <a:lnTo>
                    <a:pt x="1014" y="477"/>
                  </a:lnTo>
                  <a:lnTo>
                    <a:pt x="1019" y="477"/>
                  </a:lnTo>
                  <a:lnTo>
                    <a:pt x="1019" y="483"/>
                  </a:lnTo>
                  <a:lnTo>
                    <a:pt x="1025" y="489"/>
                  </a:lnTo>
                  <a:lnTo>
                    <a:pt x="1030" y="489"/>
                  </a:lnTo>
                  <a:lnTo>
                    <a:pt x="1035" y="489"/>
                  </a:lnTo>
                  <a:lnTo>
                    <a:pt x="1041" y="483"/>
                  </a:lnTo>
                  <a:lnTo>
                    <a:pt x="1046" y="483"/>
                  </a:lnTo>
                  <a:lnTo>
                    <a:pt x="1051" y="477"/>
                  </a:lnTo>
                  <a:lnTo>
                    <a:pt x="1057" y="477"/>
                  </a:lnTo>
                  <a:lnTo>
                    <a:pt x="1057" y="472"/>
                  </a:lnTo>
                  <a:lnTo>
                    <a:pt x="1057" y="466"/>
                  </a:lnTo>
                  <a:lnTo>
                    <a:pt x="1062" y="466"/>
                  </a:lnTo>
                  <a:lnTo>
                    <a:pt x="1068" y="466"/>
                  </a:lnTo>
                  <a:lnTo>
                    <a:pt x="1084" y="483"/>
                  </a:lnTo>
                  <a:lnTo>
                    <a:pt x="1089" y="483"/>
                  </a:lnTo>
                  <a:lnTo>
                    <a:pt x="1089" y="489"/>
                  </a:lnTo>
                  <a:lnTo>
                    <a:pt x="1089" y="494"/>
                  </a:lnTo>
                  <a:lnTo>
                    <a:pt x="1089" y="500"/>
                  </a:lnTo>
                  <a:lnTo>
                    <a:pt x="1094" y="506"/>
                  </a:lnTo>
                  <a:lnTo>
                    <a:pt x="1094" y="511"/>
                  </a:lnTo>
                  <a:lnTo>
                    <a:pt x="1100" y="517"/>
                  </a:lnTo>
                  <a:lnTo>
                    <a:pt x="1105" y="523"/>
                  </a:lnTo>
                  <a:lnTo>
                    <a:pt x="1105" y="529"/>
                  </a:lnTo>
                  <a:lnTo>
                    <a:pt x="1105" y="534"/>
                  </a:lnTo>
                  <a:lnTo>
                    <a:pt x="1105" y="540"/>
                  </a:lnTo>
                  <a:lnTo>
                    <a:pt x="1111" y="540"/>
                  </a:lnTo>
                  <a:lnTo>
                    <a:pt x="1116" y="551"/>
                  </a:lnTo>
                  <a:lnTo>
                    <a:pt x="1121" y="557"/>
                  </a:lnTo>
                  <a:lnTo>
                    <a:pt x="1127" y="563"/>
                  </a:lnTo>
                  <a:lnTo>
                    <a:pt x="1132" y="568"/>
                  </a:lnTo>
                  <a:lnTo>
                    <a:pt x="1143" y="574"/>
                  </a:lnTo>
                  <a:lnTo>
                    <a:pt x="1148" y="580"/>
                  </a:lnTo>
                  <a:lnTo>
                    <a:pt x="1148" y="585"/>
                  </a:lnTo>
                  <a:lnTo>
                    <a:pt x="1153" y="591"/>
                  </a:lnTo>
                  <a:lnTo>
                    <a:pt x="1159" y="597"/>
                  </a:lnTo>
                  <a:lnTo>
                    <a:pt x="1164" y="597"/>
                  </a:lnTo>
                  <a:lnTo>
                    <a:pt x="1170" y="597"/>
                  </a:lnTo>
                  <a:lnTo>
                    <a:pt x="1170" y="602"/>
                  </a:lnTo>
                  <a:lnTo>
                    <a:pt x="1175" y="602"/>
                  </a:lnTo>
                  <a:lnTo>
                    <a:pt x="1175" y="608"/>
                  </a:lnTo>
                  <a:lnTo>
                    <a:pt x="1175" y="614"/>
                  </a:lnTo>
                  <a:lnTo>
                    <a:pt x="1170" y="614"/>
                  </a:lnTo>
                  <a:lnTo>
                    <a:pt x="1175" y="614"/>
                  </a:lnTo>
                  <a:lnTo>
                    <a:pt x="1175" y="619"/>
                  </a:lnTo>
                  <a:lnTo>
                    <a:pt x="1180" y="619"/>
                  </a:lnTo>
                  <a:lnTo>
                    <a:pt x="1175" y="625"/>
                  </a:lnTo>
                  <a:lnTo>
                    <a:pt x="1164" y="636"/>
                  </a:lnTo>
                  <a:lnTo>
                    <a:pt x="1159" y="636"/>
                  </a:lnTo>
                  <a:lnTo>
                    <a:pt x="1159" y="642"/>
                  </a:lnTo>
                  <a:lnTo>
                    <a:pt x="1153" y="648"/>
                  </a:lnTo>
                  <a:lnTo>
                    <a:pt x="1153" y="653"/>
                  </a:lnTo>
                  <a:lnTo>
                    <a:pt x="1153" y="659"/>
                  </a:lnTo>
                  <a:lnTo>
                    <a:pt x="1148" y="659"/>
                  </a:lnTo>
                  <a:lnTo>
                    <a:pt x="1143" y="665"/>
                  </a:lnTo>
                  <a:lnTo>
                    <a:pt x="1137" y="665"/>
                  </a:lnTo>
                  <a:lnTo>
                    <a:pt x="1132" y="665"/>
                  </a:lnTo>
                  <a:lnTo>
                    <a:pt x="1132" y="671"/>
                  </a:lnTo>
                  <a:lnTo>
                    <a:pt x="1127" y="671"/>
                  </a:lnTo>
                  <a:lnTo>
                    <a:pt x="1127" y="676"/>
                  </a:lnTo>
                  <a:lnTo>
                    <a:pt x="1121" y="676"/>
                  </a:lnTo>
                  <a:lnTo>
                    <a:pt x="1121" y="682"/>
                  </a:lnTo>
                  <a:lnTo>
                    <a:pt x="1127" y="688"/>
                  </a:lnTo>
                  <a:lnTo>
                    <a:pt x="1127" y="693"/>
                  </a:lnTo>
                  <a:lnTo>
                    <a:pt x="1132" y="693"/>
                  </a:lnTo>
                  <a:lnTo>
                    <a:pt x="1127" y="693"/>
                  </a:lnTo>
                  <a:lnTo>
                    <a:pt x="1132" y="699"/>
                  </a:lnTo>
                  <a:lnTo>
                    <a:pt x="1127" y="699"/>
                  </a:lnTo>
                  <a:lnTo>
                    <a:pt x="1132" y="699"/>
                  </a:lnTo>
                  <a:lnTo>
                    <a:pt x="1132" y="705"/>
                  </a:lnTo>
                  <a:lnTo>
                    <a:pt x="1132" y="710"/>
                  </a:lnTo>
                  <a:lnTo>
                    <a:pt x="1132" y="716"/>
                  </a:lnTo>
                  <a:lnTo>
                    <a:pt x="1132" y="722"/>
                  </a:lnTo>
                  <a:lnTo>
                    <a:pt x="1132" y="727"/>
                  </a:lnTo>
                  <a:lnTo>
                    <a:pt x="1127" y="727"/>
                  </a:lnTo>
                  <a:lnTo>
                    <a:pt x="1127" y="733"/>
                  </a:lnTo>
                  <a:lnTo>
                    <a:pt x="1121" y="733"/>
                  </a:lnTo>
                  <a:lnTo>
                    <a:pt x="1121" y="739"/>
                  </a:lnTo>
                  <a:lnTo>
                    <a:pt x="1121" y="733"/>
                  </a:lnTo>
                  <a:lnTo>
                    <a:pt x="1121" y="727"/>
                  </a:lnTo>
                  <a:lnTo>
                    <a:pt x="1121" y="722"/>
                  </a:lnTo>
                  <a:lnTo>
                    <a:pt x="1121" y="716"/>
                  </a:lnTo>
                  <a:lnTo>
                    <a:pt x="1116" y="722"/>
                  </a:lnTo>
                  <a:lnTo>
                    <a:pt x="1116" y="716"/>
                  </a:lnTo>
                  <a:lnTo>
                    <a:pt x="1111" y="716"/>
                  </a:lnTo>
                  <a:lnTo>
                    <a:pt x="1105" y="710"/>
                  </a:lnTo>
                  <a:lnTo>
                    <a:pt x="1100" y="710"/>
                  </a:lnTo>
                  <a:lnTo>
                    <a:pt x="1094" y="705"/>
                  </a:lnTo>
                  <a:lnTo>
                    <a:pt x="1089" y="705"/>
                  </a:lnTo>
                  <a:lnTo>
                    <a:pt x="1089" y="699"/>
                  </a:lnTo>
                  <a:lnTo>
                    <a:pt x="1084" y="699"/>
                  </a:lnTo>
                  <a:lnTo>
                    <a:pt x="1078" y="693"/>
                  </a:lnTo>
                  <a:lnTo>
                    <a:pt x="1073" y="693"/>
                  </a:lnTo>
                  <a:lnTo>
                    <a:pt x="1068" y="693"/>
                  </a:lnTo>
                  <a:lnTo>
                    <a:pt x="1062" y="693"/>
                  </a:lnTo>
                  <a:lnTo>
                    <a:pt x="1051" y="693"/>
                  </a:lnTo>
                  <a:lnTo>
                    <a:pt x="1046" y="693"/>
                  </a:lnTo>
                  <a:lnTo>
                    <a:pt x="1041" y="693"/>
                  </a:lnTo>
                  <a:lnTo>
                    <a:pt x="1035" y="693"/>
                  </a:lnTo>
                  <a:lnTo>
                    <a:pt x="1030" y="699"/>
                  </a:lnTo>
                  <a:lnTo>
                    <a:pt x="1030" y="705"/>
                  </a:lnTo>
                  <a:lnTo>
                    <a:pt x="1025" y="705"/>
                  </a:lnTo>
                  <a:lnTo>
                    <a:pt x="1019" y="705"/>
                  </a:lnTo>
                  <a:lnTo>
                    <a:pt x="1014" y="710"/>
                  </a:lnTo>
                  <a:lnTo>
                    <a:pt x="1009" y="722"/>
                  </a:lnTo>
                  <a:lnTo>
                    <a:pt x="1003" y="727"/>
                  </a:lnTo>
                  <a:lnTo>
                    <a:pt x="1003" y="733"/>
                  </a:lnTo>
                  <a:lnTo>
                    <a:pt x="1003" y="739"/>
                  </a:lnTo>
                  <a:lnTo>
                    <a:pt x="998" y="744"/>
                  </a:lnTo>
                  <a:lnTo>
                    <a:pt x="998" y="750"/>
                  </a:lnTo>
                  <a:lnTo>
                    <a:pt x="998" y="756"/>
                  </a:lnTo>
                  <a:lnTo>
                    <a:pt x="1003" y="756"/>
                  </a:lnTo>
                  <a:lnTo>
                    <a:pt x="1003" y="761"/>
                  </a:lnTo>
                  <a:lnTo>
                    <a:pt x="1003" y="767"/>
                  </a:lnTo>
                  <a:lnTo>
                    <a:pt x="1003" y="773"/>
                  </a:lnTo>
                  <a:lnTo>
                    <a:pt x="1003" y="778"/>
                  </a:lnTo>
                  <a:lnTo>
                    <a:pt x="1003" y="784"/>
                  </a:lnTo>
                  <a:lnTo>
                    <a:pt x="998" y="784"/>
                  </a:lnTo>
                  <a:lnTo>
                    <a:pt x="998" y="790"/>
                  </a:lnTo>
                  <a:lnTo>
                    <a:pt x="998" y="796"/>
                  </a:lnTo>
                  <a:lnTo>
                    <a:pt x="992" y="796"/>
                  </a:lnTo>
                  <a:lnTo>
                    <a:pt x="992" y="801"/>
                  </a:lnTo>
                  <a:lnTo>
                    <a:pt x="998" y="801"/>
                  </a:lnTo>
                  <a:lnTo>
                    <a:pt x="1003" y="801"/>
                  </a:lnTo>
                  <a:lnTo>
                    <a:pt x="1009" y="807"/>
                  </a:lnTo>
                  <a:lnTo>
                    <a:pt x="1014" y="807"/>
                  </a:lnTo>
                  <a:lnTo>
                    <a:pt x="1014" y="813"/>
                  </a:lnTo>
                  <a:lnTo>
                    <a:pt x="1019" y="813"/>
                  </a:lnTo>
                  <a:lnTo>
                    <a:pt x="1025" y="807"/>
                  </a:lnTo>
                  <a:lnTo>
                    <a:pt x="1025" y="813"/>
                  </a:lnTo>
                  <a:lnTo>
                    <a:pt x="1030" y="813"/>
                  </a:lnTo>
                  <a:lnTo>
                    <a:pt x="1030" y="807"/>
                  </a:lnTo>
                  <a:lnTo>
                    <a:pt x="1035" y="813"/>
                  </a:lnTo>
                  <a:lnTo>
                    <a:pt x="1035" y="807"/>
                  </a:lnTo>
                  <a:lnTo>
                    <a:pt x="1041" y="807"/>
                  </a:lnTo>
                  <a:lnTo>
                    <a:pt x="1041" y="801"/>
                  </a:lnTo>
                  <a:lnTo>
                    <a:pt x="1046" y="801"/>
                  </a:lnTo>
                  <a:lnTo>
                    <a:pt x="1051" y="801"/>
                  </a:lnTo>
                  <a:lnTo>
                    <a:pt x="1062" y="807"/>
                  </a:lnTo>
                  <a:lnTo>
                    <a:pt x="1073" y="818"/>
                  </a:lnTo>
                  <a:lnTo>
                    <a:pt x="1084" y="818"/>
                  </a:lnTo>
                  <a:lnTo>
                    <a:pt x="1084" y="824"/>
                  </a:lnTo>
                  <a:lnTo>
                    <a:pt x="1089" y="835"/>
                  </a:lnTo>
                  <a:lnTo>
                    <a:pt x="1089" y="841"/>
                  </a:lnTo>
                  <a:lnTo>
                    <a:pt x="1089" y="847"/>
                  </a:lnTo>
                  <a:lnTo>
                    <a:pt x="1084" y="847"/>
                  </a:lnTo>
                  <a:lnTo>
                    <a:pt x="1078" y="847"/>
                  </a:lnTo>
                  <a:lnTo>
                    <a:pt x="1073" y="847"/>
                  </a:lnTo>
                  <a:lnTo>
                    <a:pt x="1068" y="852"/>
                  </a:lnTo>
                  <a:lnTo>
                    <a:pt x="1062" y="852"/>
                  </a:lnTo>
                  <a:lnTo>
                    <a:pt x="1057" y="858"/>
                  </a:lnTo>
                  <a:lnTo>
                    <a:pt x="1051" y="864"/>
                  </a:lnTo>
                  <a:lnTo>
                    <a:pt x="1046" y="869"/>
                  </a:lnTo>
                  <a:lnTo>
                    <a:pt x="1041" y="869"/>
                  </a:lnTo>
                  <a:lnTo>
                    <a:pt x="1035" y="864"/>
                  </a:lnTo>
                  <a:lnTo>
                    <a:pt x="1035" y="858"/>
                  </a:lnTo>
                  <a:lnTo>
                    <a:pt x="1030" y="858"/>
                  </a:lnTo>
                  <a:lnTo>
                    <a:pt x="1025" y="858"/>
                  </a:lnTo>
                  <a:lnTo>
                    <a:pt x="1019" y="852"/>
                  </a:lnTo>
                  <a:lnTo>
                    <a:pt x="1019" y="858"/>
                  </a:lnTo>
                  <a:lnTo>
                    <a:pt x="1014" y="858"/>
                  </a:lnTo>
                  <a:lnTo>
                    <a:pt x="1009" y="858"/>
                  </a:lnTo>
                  <a:lnTo>
                    <a:pt x="1003" y="852"/>
                  </a:lnTo>
                  <a:lnTo>
                    <a:pt x="998" y="852"/>
                  </a:lnTo>
                  <a:lnTo>
                    <a:pt x="998" y="847"/>
                  </a:lnTo>
                  <a:lnTo>
                    <a:pt x="992" y="847"/>
                  </a:lnTo>
                  <a:lnTo>
                    <a:pt x="987" y="841"/>
                  </a:lnTo>
                  <a:lnTo>
                    <a:pt x="982" y="835"/>
                  </a:lnTo>
                  <a:lnTo>
                    <a:pt x="976" y="835"/>
                  </a:lnTo>
                  <a:lnTo>
                    <a:pt x="971" y="835"/>
                  </a:lnTo>
                  <a:lnTo>
                    <a:pt x="966" y="841"/>
                  </a:lnTo>
                  <a:lnTo>
                    <a:pt x="955" y="841"/>
                  </a:lnTo>
                  <a:lnTo>
                    <a:pt x="950" y="841"/>
                  </a:lnTo>
                  <a:lnTo>
                    <a:pt x="944" y="835"/>
                  </a:lnTo>
                  <a:lnTo>
                    <a:pt x="939" y="835"/>
                  </a:lnTo>
                  <a:lnTo>
                    <a:pt x="933" y="841"/>
                  </a:lnTo>
                  <a:lnTo>
                    <a:pt x="928" y="841"/>
                  </a:lnTo>
                  <a:lnTo>
                    <a:pt x="923" y="841"/>
                  </a:lnTo>
                  <a:lnTo>
                    <a:pt x="917" y="841"/>
                  </a:lnTo>
                  <a:lnTo>
                    <a:pt x="912" y="841"/>
                  </a:lnTo>
                  <a:lnTo>
                    <a:pt x="907" y="841"/>
                  </a:lnTo>
                  <a:lnTo>
                    <a:pt x="901" y="841"/>
                  </a:lnTo>
                  <a:lnTo>
                    <a:pt x="896" y="841"/>
                  </a:lnTo>
                  <a:lnTo>
                    <a:pt x="891" y="841"/>
                  </a:lnTo>
                  <a:lnTo>
                    <a:pt x="885" y="841"/>
                  </a:lnTo>
                  <a:lnTo>
                    <a:pt x="880" y="841"/>
                  </a:lnTo>
                  <a:lnTo>
                    <a:pt x="874" y="841"/>
                  </a:lnTo>
                  <a:lnTo>
                    <a:pt x="869" y="841"/>
                  </a:lnTo>
                  <a:lnTo>
                    <a:pt x="864" y="841"/>
                  </a:lnTo>
                  <a:lnTo>
                    <a:pt x="858" y="841"/>
                  </a:lnTo>
                  <a:lnTo>
                    <a:pt x="848" y="847"/>
                  </a:lnTo>
                  <a:lnTo>
                    <a:pt x="842" y="841"/>
                  </a:lnTo>
                  <a:lnTo>
                    <a:pt x="837" y="841"/>
                  </a:lnTo>
                  <a:lnTo>
                    <a:pt x="832" y="841"/>
                  </a:lnTo>
                  <a:lnTo>
                    <a:pt x="826" y="841"/>
                  </a:lnTo>
                  <a:lnTo>
                    <a:pt x="821" y="841"/>
                  </a:lnTo>
                  <a:lnTo>
                    <a:pt x="815" y="835"/>
                  </a:lnTo>
                  <a:lnTo>
                    <a:pt x="810" y="835"/>
                  </a:lnTo>
                  <a:lnTo>
                    <a:pt x="805" y="835"/>
                  </a:lnTo>
                  <a:lnTo>
                    <a:pt x="799" y="835"/>
                  </a:lnTo>
                  <a:lnTo>
                    <a:pt x="794" y="835"/>
                  </a:lnTo>
                  <a:lnTo>
                    <a:pt x="789" y="835"/>
                  </a:lnTo>
                  <a:lnTo>
                    <a:pt x="783" y="841"/>
                  </a:lnTo>
                  <a:lnTo>
                    <a:pt x="778" y="841"/>
                  </a:lnTo>
                  <a:lnTo>
                    <a:pt x="767" y="841"/>
                  </a:lnTo>
                  <a:lnTo>
                    <a:pt x="762" y="841"/>
                  </a:lnTo>
                  <a:lnTo>
                    <a:pt x="756" y="847"/>
                  </a:lnTo>
                  <a:lnTo>
                    <a:pt x="751" y="852"/>
                  </a:lnTo>
                  <a:lnTo>
                    <a:pt x="751" y="858"/>
                  </a:lnTo>
                  <a:lnTo>
                    <a:pt x="746" y="864"/>
                  </a:lnTo>
                  <a:lnTo>
                    <a:pt x="740" y="864"/>
                  </a:lnTo>
                  <a:lnTo>
                    <a:pt x="735" y="869"/>
                  </a:lnTo>
                  <a:lnTo>
                    <a:pt x="735" y="875"/>
                  </a:lnTo>
                  <a:lnTo>
                    <a:pt x="730" y="881"/>
                  </a:lnTo>
                  <a:lnTo>
                    <a:pt x="724" y="892"/>
                  </a:lnTo>
                  <a:lnTo>
                    <a:pt x="719" y="898"/>
                  </a:lnTo>
                  <a:lnTo>
                    <a:pt x="708" y="903"/>
                  </a:lnTo>
                  <a:lnTo>
                    <a:pt x="703" y="909"/>
                  </a:lnTo>
                  <a:lnTo>
                    <a:pt x="697" y="915"/>
                  </a:lnTo>
                  <a:lnTo>
                    <a:pt x="692" y="915"/>
                  </a:lnTo>
                  <a:lnTo>
                    <a:pt x="687" y="921"/>
                  </a:lnTo>
                  <a:lnTo>
                    <a:pt x="687" y="926"/>
                  </a:lnTo>
                  <a:lnTo>
                    <a:pt x="681" y="926"/>
                  </a:lnTo>
                  <a:lnTo>
                    <a:pt x="676" y="932"/>
                  </a:lnTo>
                  <a:lnTo>
                    <a:pt x="676" y="938"/>
                  </a:lnTo>
                  <a:lnTo>
                    <a:pt x="671" y="949"/>
                  </a:lnTo>
                  <a:lnTo>
                    <a:pt x="665" y="955"/>
                  </a:lnTo>
                  <a:lnTo>
                    <a:pt x="660" y="966"/>
                  </a:lnTo>
                  <a:lnTo>
                    <a:pt x="655" y="977"/>
                  </a:lnTo>
                  <a:lnTo>
                    <a:pt x="655" y="983"/>
                  </a:lnTo>
                  <a:lnTo>
                    <a:pt x="649" y="983"/>
                  </a:lnTo>
                  <a:lnTo>
                    <a:pt x="644" y="983"/>
                  </a:lnTo>
                  <a:lnTo>
                    <a:pt x="644" y="977"/>
                  </a:lnTo>
                  <a:lnTo>
                    <a:pt x="638" y="977"/>
                  </a:lnTo>
                  <a:lnTo>
                    <a:pt x="638" y="972"/>
                  </a:lnTo>
                  <a:lnTo>
                    <a:pt x="633" y="972"/>
                  </a:lnTo>
                  <a:lnTo>
                    <a:pt x="628" y="966"/>
                  </a:lnTo>
                  <a:lnTo>
                    <a:pt x="628" y="960"/>
                  </a:lnTo>
                  <a:lnTo>
                    <a:pt x="622" y="955"/>
                  </a:lnTo>
                  <a:lnTo>
                    <a:pt x="622" y="949"/>
                  </a:lnTo>
                  <a:lnTo>
                    <a:pt x="617" y="949"/>
                  </a:lnTo>
                  <a:lnTo>
                    <a:pt x="617" y="943"/>
                  </a:lnTo>
                  <a:lnTo>
                    <a:pt x="612" y="938"/>
                  </a:lnTo>
                  <a:lnTo>
                    <a:pt x="606" y="938"/>
                  </a:lnTo>
                  <a:lnTo>
                    <a:pt x="606" y="932"/>
                  </a:lnTo>
                  <a:lnTo>
                    <a:pt x="601" y="932"/>
                  </a:lnTo>
                  <a:lnTo>
                    <a:pt x="596" y="932"/>
                  </a:lnTo>
                  <a:lnTo>
                    <a:pt x="590" y="932"/>
                  </a:lnTo>
                  <a:lnTo>
                    <a:pt x="585" y="926"/>
                  </a:lnTo>
                  <a:lnTo>
                    <a:pt x="579" y="926"/>
                  </a:lnTo>
                  <a:lnTo>
                    <a:pt x="579" y="921"/>
                  </a:lnTo>
                  <a:lnTo>
                    <a:pt x="574" y="921"/>
                  </a:lnTo>
                  <a:lnTo>
                    <a:pt x="569" y="921"/>
                  </a:lnTo>
                  <a:lnTo>
                    <a:pt x="563" y="921"/>
                  </a:lnTo>
                  <a:lnTo>
                    <a:pt x="558" y="921"/>
                  </a:lnTo>
                  <a:lnTo>
                    <a:pt x="558" y="926"/>
                  </a:lnTo>
                  <a:lnTo>
                    <a:pt x="553" y="926"/>
                  </a:lnTo>
                  <a:lnTo>
                    <a:pt x="547" y="926"/>
                  </a:lnTo>
                  <a:lnTo>
                    <a:pt x="542" y="926"/>
                  </a:lnTo>
                  <a:lnTo>
                    <a:pt x="542" y="921"/>
                  </a:lnTo>
                  <a:lnTo>
                    <a:pt x="537" y="921"/>
                  </a:lnTo>
                  <a:lnTo>
                    <a:pt x="537" y="926"/>
                  </a:lnTo>
                  <a:lnTo>
                    <a:pt x="531" y="926"/>
                  </a:lnTo>
                  <a:lnTo>
                    <a:pt x="526" y="926"/>
                  </a:lnTo>
                  <a:lnTo>
                    <a:pt x="520" y="926"/>
                  </a:lnTo>
                  <a:lnTo>
                    <a:pt x="515" y="926"/>
                  </a:lnTo>
                  <a:lnTo>
                    <a:pt x="515" y="921"/>
                  </a:lnTo>
                  <a:lnTo>
                    <a:pt x="515" y="915"/>
                  </a:lnTo>
                  <a:lnTo>
                    <a:pt x="515" y="909"/>
                  </a:lnTo>
                  <a:lnTo>
                    <a:pt x="510" y="909"/>
                  </a:lnTo>
                  <a:lnTo>
                    <a:pt x="504" y="921"/>
                  </a:lnTo>
                  <a:lnTo>
                    <a:pt x="499" y="926"/>
                  </a:lnTo>
                  <a:lnTo>
                    <a:pt x="499" y="932"/>
                  </a:lnTo>
                  <a:lnTo>
                    <a:pt x="494" y="938"/>
                  </a:lnTo>
                  <a:lnTo>
                    <a:pt x="488" y="938"/>
                  </a:lnTo>
                  <a:lnTo>
                    <a:pt x="488" y="932"/>
                  </a:lnTo>
                  <a:lnTo>
                    <a:pt x="483" y="926"/>
                  </a:lnTo>
                  <a:lnTo>
                    <a:pt x="483" y="921"/>
                  </a:lnTo>
                  <a:lnTo>
                    <a:pt x="478" y="921"/>
                  </a:lnTo>
                  <a:lnTo>
                    <a:pt x="478" y="915"/>
                  </a:lnTo>
                  <a:lnTo>
                    <a:pt x="478" y="909"/>
                  </a:lnTo>
                  <a:lnTo>
                    <a:pt x="478" y="903"/>
                  </a:lnTo>
                  <a:lnTo>
                    <a:pt x="472" y="898"/>
                  </a:lnTo>
                  <a:lnTo>
                    <a:pt x="467" y="892"/>
                  </a:lnTo>
                  <a:lnTo>
                    <a:pt x="461" y="892"/>
                  </a:lnTo>
                  <a:lnTo>
                    <a:pt x="456" y="886"/>
                  </a:lnTo>
                  <a:lnTo>
                    <a:pt x="456" y="881"/>
                  </a:lnTo>
                  <a:lnTo>
                    <a:pt x="456" y="875"/>
                  </a:lnTo>
                  <a:lnTo>
                    <a:pt x="451" y="875"/>
                  </a:lnTo>
                  <a:lnTo>
                    <a:pt x="445" y="869"/>
                  </a:lnTo>
                  <a:lnTo>
                    <a:pt x="440" y="869"/>
                  </a:lnTo>
                  <a:lnTo>
                    <a:pt x="435" y="869"/>
                  </a:lnTo>
                  <a:lnTo>
                    <a:pt x="429" y="869"/>
                  </a:lnTo>
                  <a:lnTo>
                    <a:pt x="424" y="864"/>
                  </a:lnTo>
                  <a:lnTo>
                    <a:pt x="413" y="864"/>
                  </a:lnTo>
                  <a:lnTo>
                    <a:pt x="408" y="869"/>
                  </a:lnTo>
                  <a:lnTo>
                    <a:pt x="402" y="864"/>
                  </a:lnTo>
                  <a:lnTo>
                    <a:pt x="397" y="864"/>
                  </a:lnTo>
                  <a:lnTo>
                    <a:pt x="392" y="864"/>
                  </a:lnTo>
                  <a:lnTo>
                    <a:pt x="392" y="858"/>
                  </a:lnTo>
                  <a:lnTo>
                    <a:pt x="386" y="852"/>
                  </a:lnTo>
                  <a:lnTo>
                    <a:pt x="381" y="852"/>
                  </a:lnTo>
                  <a:lnTo>
                    <a:pt x="381" y="847"/>
                  </a:lnTo>
                  <a:lnTo>
                    <a:pt x="376" y="841"/>
                  </a:lnTo>
                  <a:lnTo>
                    <a:pt x="370" y="835"/>
                  </a:lnTo>
                  <a:lnTo>
                    <a:pt x="365" y="835"/>
                  </a:lnTo>
                  <a:lnTo>
                    <a:pt x="359" y="830"/>
                  </a:lnTo>
                  <a:lnTo>
                    <a:pt x="354" y="830"/>
                  </a:lnTo>
                  <a:lnTo>
                    <a:pt x="349" y="830"/>
                  </a:lnTo>
                  <a:lnTo>
                    <a:pt x="343" y="824"/>
                  </a:lnTo>
                  <a:lnTo>
                    <a:pt x="338" y="824"/>
                  </a:lnTo>
                  <a:lnTo>
                    <a:pt x="333" y="824"/>
                  </a:lnTo>
                  <a:lnTo>
                    <a:pt x="327" y="824"/>
                  </a:lnTo>
                  <a:lnTo>
                    <a:pt x="322" y="824"/>
                  </a:lnTo>
                  <a:lnTo>
                    <a:pt x="317" y="830"/>
                  </a:lnTo>
                  <a:lnTo>
                    <a:pt x="311" y="830"/>
                  </a:lnTo>
                  <a:lnTo>
                    <a:pt x="311" y="835"/>
                  </a:lnTo>
                  <a:lnTo>
                    <a:pt x="306" y="841"/>
                  </a:lnTo>
                  <a:lnTo>
                    <a:pt x="300" y="841"/>
                  </a:lnTo>
                  <a:lnTo>
                    <a:pt x="300" y="847"/>
                  </a:lnTo>
                  <a:lnTo>
                    <a:pt x="295" y="847"/>
                  </a:lnTo>
                  <a:lnTo>
                    <a:pt x="290" y="852"/>
                  </a:lnTo>
                  <a:lnTo>
                    <a:pt x="284" y="858"/>
                  </a:lnTo>
                  <a:lnTo>
                    <a:pt x="279" y="858"/>
                  </a:lnTo>
                  <a:lnTo>
                    <a:pt x="274" y="858"/>
                  </a:lnTo>
                  <a:lnTo>
                    <a:pt x="268" y="852"/>
                  </a:lnTo>
                  <a:lnTo>
                    <a:pt x="268" y="847"/>
                  </a:lnTo>
                  <a:lnTo>
                    <a:pt x="268" y="841"/>
                  </a:lnTo>
                  <a:lnTo>
                    <a:pt x="268" y="835"/>
                  </a:lnTo>
                  <a:lnTo>
                    <a:pt x="268" y="830"/>
                  </a:lnTo>
                  <a:lnTo>
                    <a:pt x="268" y="824"/>
                  </a:lnTo>
                  <a:lnTo>
                    <a:pt x="268" y="818"/>
                  </a:lnTo>
                  <a:lnTo>
                    <a:pt x="268" y="813"/>
                  </a:lnTo>
                  <a:lnTo>
                    <a:pt x="268" y="807"/>
                  </a:lnTo>
                  <a:lnTo>
                    <a:pt x="268" y="801"/>
                  </a:lnTo>
                  <a:lnTo>
                    <a:pt x="268" y="796"/>
                  </a:lnTo>
                  <a:lnTo>
                    <a:pt x="268" y="778"/>
                  </a:lnTo>
                  <a:lnTo>
                    <a:pt x="268" y="773"/>
                  </a:lnTo>
                  <a:lnTo>
                    <a:pt x="268" y="761"/>
                  </a:lnTo>
                  <a:lnTo>
                    <a:pt x="268" y="750"/>
                  </a:lnTo>
                  <a:lnTo>
                    <a:pt x="268" y="744"/>
                  </a:lnTo>
                  <a:lnTo>
                    <a:pt x="268" y="739"/>
                  </a:lnTo>
                  <a:lnTo>
                    <a:pt x="268" y="733"/>
                  </a:lnTo>
                  <a:lnTo>
                    <a:pt x="268" y="722"/>
                  </a:lnTo>
                  <a:lnTo>
                    <a:pt x="268" y="710"/>
                  </a:lnTo>
                  <a:lnTo>
                    <a:pt x="263" y="710"/>
                  </a:lnTo>
                  <a:lnTo>
                    <a:pt x="263" y="716"/>
                  </a:lnTo>
                  <a:lnTo>
                    <a:pt x="258" y="716"/>
                  </a:lnTo>
                  <a:lnTo>
                    <a:pt x="252" y="716"/>
                  </a:lnTo>
                  <a:lnTo>
                    <a:pt x="247" y="722"/>
                  </a:lnTo>
                  <a:lnTo>
                    <a:pt x="241" y="722"/>
                  </a:lnTo>
                  <a:lnTo>
                    <a:pt x="241" y="727"/>
                  </a:lnTo>
                  <a:lnTo>
                    <a:pt x="236" y="727"/>
                  </a:lnTo>
                  <a:lnTo>
                    <a:pt x="231" y="727"/>
                  </a:lnTo>
                  <a:lnTo>
                    <a:pt x="225" y="727"/>
                  </a:lnTo>
                  <a:lnTo>
                    <a:pt x="220" y="727"/>
                  </a:lnTo>
                  <a:lnTo>
                    <a:pt x="220" y="733"/>
                  </a:lnTo>
                  <a:lnTo>
                    <a:pt x="215" y="733"/>
                  </a:lnTo>
                  <a:lnTo>
                    <a:pt x="209" y="733"/>
                  </a:lnTo>
                  <a:lnTo>
                    <a:pt x="209" y="739"/>
                  </a:lnTo>
                  <a:lnTo>
                    <a:pt x="204" y="744"/>
                  </a:lnTo>
                  <a:lnTo>
                    <a:pt x="204" y="750"/>
                  </a:lnTo>
                  <a:lnTo>
                    <a:pt x="199" y="756"/>
                  </a:lnTo>
                  <a:lnTo>
                    <a:pt x="193" y="761"/>
                  </a:lnTo>
                  <a:lnTo>
                    <a:pt x="188" y="761"/>
                  </a:lnTo>
                  <a:lnTo>
                    <a:pt x="182" y="767"/>
                  </a:lnTo>
                  <a:lnTo>
                    <a:pt x="177" y="767"/>
                  </a:lnTo>
                  <a:lnTo>
                    <a:pt x="166" y="767"/>
                  </a:lnTo>
                  <a:lnTo>
                    <a:pt x="166" y="773"/>
                  </a:lnTo>
                  <a:lnTo>
                    <a:pt x="161" y="773"/>
                  </a:lnTo>
                  <a:lnTo>
                    <a:pt x="161" y="767"/>
                  </a:lnTo>
                  <a:lnTo>
                    <a:pt x="156" y="767"/>
                  </a:lnTo>
                  <a:lnTo>
                    <a:pt x="150" y="767"/>
                  </a:lnTo>
                  <a:lnTo>
                    <a:pt x="150" y="773"/>
                  </a:lnTo>
                  <a:lnTo>
                    <a:pt x="145" y="773"/>
                  </a:lnTo>
                  <a:lnTo>
                    <a:pt x="145" y="778"/>
                  </a:lnTo>
                  <a:lnTo>
                    <a:pt x="140" y="778"/>
                  </a:lnTo>
                  <a:lnTo>
                    <a:pt x="134" y="784"/>
                  </a:lnTo>
                  <a:lnTo>
                    <a:pt x="134" y="790"/>
                  </a:lnTo>
                  <a:lnTo>
                    <a:pt x="129" y="796"/>
                  </a:lnTo>
                  <a:lnTo>
                    <a:pt x="129" y="801"/>
                  </a:lnTo>
                  <a:lnTo>
                    <a:pt x="129" y="807"/>
                  </a:lnTo>
                  <a:lnTo>
                    <a:pt x="129" y="813"/>
                  </a:lnTo>
                  <a:lnTo>
                    <a:pt x="134" y="818"/>
                  </a:lnTo>
                  <a:lnTo>
                    <a:pt x="134" y="830"/>
                  </a:lnTo>
                  <a:lnTo>
                    <a:pt x="145" y="841"/>
                  </a:lnTo>
                  <a:lnTo>
                    <a:pt x="150" y="847"/>
                  </a:lnTo>
                  <a:lnTo>
                    <a:pt x="150" y="852"/>
                  </a:lnTo>
                  <a:lnTo>
                    <a:pt x="145" y="852"/>
                  </a:lnTo>
                  <a:lnTo>
                    <a:pt x="145" y="847"/>
                  </a:lnTo>
                  <a:lnTo>
                    <a:pt x="145" y="852"/>
                  </a:lnTo>
                  <a:lnTo>
                    <a:pt x="150" y="852"/>
                  </a:lnTo>
                  <a:lnTo>
                    <a:pt x="150" y="858"/>
                  </a:lnTo>
                  <a:lnTo>
                    <a:pt x="156" y="864"/>
                  </a:lnTo>
                  <a:lnTo>
                    <a:pt x="161" y="864"/>
                  </a:lnTo>
                  <a:lnTo>
                    <a:pt x="161" y="869"/>
                  </a:lnTo>
                  <a:lnTo>
                    <a:pt x="156" y="869"/>
                  </a:lnTo>
                  <a:lnTo>
                    <a:pt x="150" y="869"/>
                  </a:lnTo>
                  <a:lnTo>
                    <a:pt x="156" y="869"/>
                  </a:lnTo>
                  <a:lnTo>
                    <a:pt x="156" y="875"/>
                  </a:lnTo>
                  <a:lnTo>
                    <a:pt x="150" y="875"/>
                  </a:lnTo>
                  <a:lnTo>
                    <a:pt x="150" y="869"/>
                  </a:lnTo>
                  <a:lnTo>
                    <a:pt x="150" y="864"/>
                  </a:lnTo>
                  <a:lnTo>
                    <a:pt x="145" y="864"/>
                  </a:lnTo>
                  <a:lnTo>
                    <a:pt x="145" y="858"/>
                  </a:lnTo>
                  <a:lnTo>
                    <a:pt x="140" y="852"/>
                  </a:lnTo>
                  <a:lnTo>
                    <a:pt x="134" y="841"/>
                  </a:lnTo>
                  <a:lnTo>
                    <a:pt x="134" y="835"/>
                  </a:lnTo>
                  <a:lnTo>
                    <a:pt x="123" y="824"/>
                  </a:lnTo>
                  <a:lnTo>
                    <a:pt x="118" y="818"/>
                  </a:lnTo>
                  <a:lnTo>
                    <a:pt x="113" y="813"/>
                  </a:lnTo>
                  <a:lnTo>
                    <a:pt x="107" y="807"/>
                  </a:lnTo>
                  <a:lnTo>
                    <a:pt x="102" y="796"/>
                  </a:lnTo>
                  <a:lnTo>
                    <a:pt x="97" y="790"/>
                  </a:lnTo>
                  <a:lnTo>
                    <a:pt x="91" y="784"/>
                  </a:lnTo>
                  <a:lnTo>
                    <a:pt x="86" y="778"/>
                  </a:lnTo>
                  <a:lnTo>
                    <a:pt x="81" y="773"/>
                  </a:lnTo>
                  <a:lnTo>
                    <a:pt x="75" y="773"/>
                  </a:lnTo>
                  <a:lnTo>
                    <a:pt x="75" y="767"/>
                  </a:lnTo>
                  <a:lnTo>
                    <a:pt x="70" y="761"/>
                  </a:lnTo>
                  <a:lnTo>
                    <a:pt x="59" y="756"/>
                  </a:lnTo>
                  <a:lnTo>
                    <a:pt x="54" y="750"/>
                  </a:lnTo>
                  <a:lnTo>
                    <a:pt x="48" y="744"/>
                  </a:lnTo>
                  <a:lnTo>
                    <a:pt x="43" y="739"/>
                  </a:lnTo>
                  <a:lnTo>
                    <a:pt x="38" y="733"/>
                  </a:lnTo>
                  <a:lnTo>
                    <a:pt x="32" y="733"/>
                  </a:lnTo>
                  <a:lnTo>
                    <a:pt x="27" y="727"/>
                  </a:lnTo>
                  <a:lnTo>
                    <a:pt x="22" y="727"/>
                  </a:lnTo>
                  <a:lnTo>
                    <a:pt x="22" y="733"/>
                  </a:lnTo>
                  <a:lnTo>
                    <a:pt x="16" y="733"/>
                  </a:lnTo>
                  <a:lnTo>
                    <a:pt x="16" y="739"/>
                  </a:lnTo>
                  <a:lnTo>
                    <a:pt x="11" y="739"/>
                  </a:lnTo>
                  <a:lnTo>
                    <a:pt x="11" y="744"/>
                  </a:lnTo>
                  <a:lnTo>
                    <a:pt x="5" y="744"/>
                  </a:lnTo>
                  <a:lnTo>
                    <a:pt x="0" y="744"/>
                  </a:lnTo>
                  <a:lnTo>
                    <a:pt x="0" y="739"/>
                  </a:lnTo>
                  <a:lnTo>
                    <a:pt x="0" y="733"/>
                  </a:lnTo>
                  <a:lnTo>
                    <a:pt x="0" y="727"/>
                  </a:lnTo>
                  <a:lnTo>
                    <a:pt x="0" y="722"/>
                  </a:lnTo>
                  <a:lnTo>
                    <a:pt x="0" y="716"/>
                  </a:lnTo>
                  <a:lnTo>
                    <a:pt x="5" y="710"/>
                  </a:lnTo>
                  <a:lnTo>
                    <a:pt x="5" y="705"/>
                  </a:lnTo>
                  <a:lnTo>
                    <a:pt x="11" y="699"/>
                  </a:lnTo>
                  <a:lnTo>
                    <a:pt x="11" y="693"/>
                  </a:lnTo>
                  <a:lnTo>
                    <a:pt x="11" y="688"/>
                  </a:lnTo>
                  <a:lnTo>
                    <a:pt x="11" y="682"/>
                  </a:lnTo>
                  <a:lnTo>
                    <a:pt x="11" y="676"/>
                  </a:lnTo>
                  <a:lnTo>
                    <a:pt x="11" y="671"/>
                  </a:lnTo>
                  <a:lnTo>
                    <a:pt x="16" y="671"/>
                  </a:lnTo>
                  <a:lnTo>
                    <a:pt x="16" y="665"/>
                  </a:lnTo>
                  <a:lnTo>
                    <a:pt x="16" y="659"/>
                  </a:lnTo>
                  <a:lnTo>
                    <a:pt x="16" y="653"/>
                  </a:lnTo>
                  <a:lnTo>
                    <a:pt x="22" y="653"/>
                  </a:lnTo>
                  <a:lnTo>
                    <a:pt x="22" y="648"/>
                  </a:lnTo>
                  <a:lnTo>
                    <a:pt x="22" y="642"/>
                  </a:lnTo>
                  <a:lnTo>
                    <a:pt x="22" y="636"/>
                  </a:lnTo>
                  <a:lnTo>
                    <a:pt x="22" y="631"/>
                  </a:lnTo>
                  <a:lnTo>
                    <a:pt x="22" y="625"/>
                  </a:lnTo>
                  <a:lnTo>
                    <a:pt x="22" y="631"/>
                  </a:lnTo>
                  <a:lnTo>
                    <a:pt x="22" y="625"/>
                  </a:lnTo>
                  <a:lnTo>
                    <a:pt x="27" y="619"/>
                  </a:lnTo>
                  <a:lnTo>
                    <a:pt x="32" y="614"/>
                  </a:lnTo>
                  <a:lnTo>
                    <a:pt x="38" y="614"/>
                  </a:lnTo>
                  <a:lnTo>
                    <a:pt x="38" y="608"/>
                  </a:lnTo>
                  <a:lnTo>
                    <a:pt x="43" y="602"/>
                  </a:lnTo>
                  <a:lnTo>
                    <a:pt x="48" y="597"/>
                  </a:lnTo>
                  <a:lnTo>
                    <a:pt x="54" y="597"/>
                  </a:lnTo>
                  <a:lnTo>
                    <a:pt x="54" y="591"/>
                  </a:lnTo>
                  <a:lnTo>
                    <a:pt x="59" y="591"/>
                  </a:lnTo>
                  <a:lnTo>
                    <a:pt x="64" y="591"/>
                  </a:lnTo>
                  <a:lnTo>
                    <a:pt x="70" y="591"/>
                  </a:lnTo>
                  <a:lnTo>
                    <a:pt x="75" y="585"/>
                  </a:lnTo>
                  <a:lnTo>
                    <a:pt x="75" y="580"/>
                  </a:lnTo>
                  <a:lnTo>
                    <a:pt x="81" y="580"/>
                  </a:lnTo>
                  <a:lnTo>
                    <a:pt x="86" y="574"/>
                  </a:lnTo>
                  <a:lnTo>
                    <a:pt x="81" y="574"/>
                  </a:lnTo>
                  <a:lnTo>
                    <a:pt x="86" y="574"/>
                  </a:lnTo>
                  <a:lnTo>
                    <a:pt x="86" y="568"/>
                  </a:lnTo>
                  <a:lnTo>
                    <a:pt x="86" y="563"/>
                  </a:lnTo>
                  <a:lnTo>
                    <a:pt x="86" y="551"/>
                  </a:lnTo>
                  <a:lnTo>
                    <a:pt x="86" y="540"/>
                  </a:lnTo>
                  <a:lnTo>
                    <a:pt x="86" y="534"/>
                  </a:lnTo>
                  <a:lnTo>
                    <a:pt x="86" y="529"/>
                  </a:lnTo>
                  <a:lnTo>
                    <a:pt x="91" y="529"/>
                  </a:lnTo>
                  <a:lnTo>
                    <a:pt x="91" y="523"/>
                  </a:lnTo>
                  <a:lnTo>
                    <a:pt x="86" y="523"/>
                  </a:lnTo>
                  <a:lnTo>
                    <a:pt x="86" y="517"/>
                  </a:lnTo>
                  <a:lnTo>
                    <a:pt x="91" y="511"/>
                  </a:lnTo>
                  <a:lnTo>
                    <a:pt x="91" y="506"/>
                  </a:lnTo>
                  <a:lnTo>
                    <a:pt x="91" y="500"/>
                  </a:lnTo>
                  <a:lnTo>
                    <a:pt x="97" y="500"/>
                  </a:lnTo>
                  <a:lnTo>
                    <a:pt x="102" y="500"/>
                  </a:lnTo>
                  <a:lnTo>
                    <a:pt x="102" y="494"/>
                  </a:lnTo>
                  <a:lnTo>
                    <a:pt x="107" y="494"/>
                  </a:lnTo>
                  <a:lnTo>
                    <a:pt x="107" y="489"/>
                  </a:lnTo>
                  <a:lnTo>
                    <a:pt x="113" y="489"/>
                  </a:lnTo>
                  <a:lnTo>
                    <a:pt x="113" y="483"/>
                  </a:lnTo>
                  <a:lnTo>
                    <a:pt x="118" y="483"/>
                  </a:lnTo>
                  <a:lnTo>
                    <a:pt x="113" y="477"/>
                  </a:lnTo>
                  <a:lnTo>
                    <a:pt x="113" y="483"/>
                  </a:lnTo>
                  <a:lnTo>
                    <a:pt x="113" y="477"/>
                  </a:lnTo>
                  <a:lnTo>
                    <a:pt x="118" y="477"/>
                  </a:lnTo>
                  <a:lnTo>
                    <a:pt x="118" y="472"/>
                  </a:lnTo>
                  <a:lnTo>
                    <a:pt x="123" y="466"/>
                  </a:lnTo>
                  <a:lnTo>
                    <a:pt x="129" y="460"/>
                  </a:lnTo>
                  <a:lnTo>
                    <a:pt x="134" y="460"/>
                  </a:lnTo>
                  <a:lnTo>
                    <a:pt x="134" y="455"/>
                  </a:lnTo>
                  <a:lnTo>
                    <a:pt x="134" y="449"/>
                  </a:lnTo>
                  <a:lnTo>
                    <a:pt x="134" y="443"/>
                  </a:lnTo>
                  <a:lnTo>
                    <a:pt x="140" y="443"/>
                  </a:lnTo>
                  <a:lnTo>
                    <a:pt x="145" y="443"/>
                  </a:lnTo>
                  <a:lnTo>
                    <a:pt x="150" y="438"/>
                  </a:lnTo>
                  <a:lnTo>
                    <a:pt x="150" y="432"/>
                  </a:lnTo>
                  <a:lnTo>
                    <a:pt x="150" y="426"/>
                  </a:lnTo>
                  <a:lnTo>
                    <a:pt x="156" y="432"/>
                  </a:lnTo>
                  <a:lnTo>
                    <a:pt x="156" y="426"/>
                  </a:lnTo>
                  <a:lnTo>
                    <a:pt x="161" y="426"/>
                  </a:lnTo>
                  <a:lnTo>
                    <a:pt x="161" y="421"/>
                  </a:lnTo>
                  <a:lnTo>
                    <a:pt x="166" y="421"/>
                  </a:lnTo>
                  <a:lnTo>
                    <a:pt x="166" y="415"/>
                  </a:lnTo>
                  <a:lnTo>
                    <a:pt x="172" y="415"/>
                  </a:lnTo>
                  <a:lnTo>
                    <a:pt x="177" y="409"/>
                  </a:lnTo>
                  <a:lnTo>
                    <a:pt x="177" y="404"/>
                  </a:lnTo>
                  <a:lnTo>
                    <a:pt x="177" y="398"/>
                  </a:lnTo>
                  <a:lnTo>
                    <a:pt x="177" y="392"/>
                  </a:lnTo>
                  <a:lnTo>
                    <a:pt x="177" y="386"/>
                  </a:lnTo>
                  <a:lnTo>
                    <a:pt x="177" y="381"/>
                  </a:lnTo>
                  <a:lnTo>
                    <a:pt x="177" y="375"/>
                  </a:lnTo>
                  <a:lnTo>
                    <a:pt x="182" y="375"/>
                  </a:lnTo>
                  <a:lnTo>
                    <a:pt x="182" y="369"/>
                  </a:lnTo>
                  <a:lnTo>
                    <a:pt x="182" y="364"/>
                  </a:lnTo>
                  <a:lnTo>
                    <a:pt x="188" y="358"/>
                  </a:lnTo>
                  <a:lnTo>
                    <a:pt x="188" y="347"/>
                  </a:lnTo>
                  <a:lnTo>
                    <a:pt x="188" y="335"/>
                  </a:lnTo>
                  <a:lnTo>
                    <a:pt x="188" y="330"/>
                  </a:lnTo>
                  <a:lnTo>
                    <a:pt x="193" y="330"/>
                  </a:lnTo>
                  <a:lnTo>
                    <a:pt x="193" y="335"/>
                  </a:lnTo>
                  <a:lnTo>
                    <a:pt x="193" y="330"/>
                  </a:lnTo>
                  <a:lnTo>
                    <a:pt x="199" y="324"/>
                  </a:lnTo>
                  <a:lnTo>
                    <a:pt x="204" y="318"/>
                  </a:lnTo>
                  <a:lnTo>
                    <a:pt x="204" y="313"/>
                  </a:lnTo>
                  <a:lnTo>
                    <a:pt x="204" y="307"/>
                  </a:lnTo>
                  <a:lnTo>
                    <a:pt x="204" y="301"/>
                  </a:lnTo>
                  <a:lnTo>
                    <a:pt x="209" y="301"/>
                  </a:lnTo>
                  <a:lnTo>
                    <a:pt x="209" y="296"/>
                  </a:lnTo>
                  <a:lnTo>
                    <a:pt x="209" y="290"/>
                  </a:lnTo>
                  <a:lnTo>
                    <a:pt x="209" y="284"/>
                  </a:lnTo>
                  <a:lnTo>
                    <a:pt x="209" y="279"/>
                  </a:lnTo>
                  <a:lnTo>
                    <a:pt x="215" y="279"/>
                  </a:lnTo>
                  <a:lnTo>
                    <a:pt x="215" y="273"/>
                  </a:lnTo>
                  <a:lnTo>
                    <a:pt x="220" y="273"/>
                  </a:lnTo>
                  <a:lnTo>
                    <a:pt x="220" y="267"/>
                  </a:lnTo>
                  <a:lnTo>
                    <a:pt x="215" y="273"/>
                  </a:lnTo>
                  <a:lnTo>
                    <a:pt x="209" y="273"/>
                  </a:lnTo>
                  <a:lnTo>
                    <a:pt x="204" y="267"/>
                  </a:lnTo>
                  <a:lnTo>
                    <a:pt x="204" y="261"/>
                  </a:lnTo>
                  <a:lnTo>
                    <a:pt x="204" y="256"/>
                  </a:lnTo>
                  <a:lnTo>
                    <a:pt x="209" y="256"/>
                  </a:lnTo>
                  <a:lnTo>
                    <a:pt x="209" y="250"/>
                  </a:lnTo>
                  <a:lnTo>
                    <a:pt x="209" y="244"/>
                  </a:lnTo>
                  <a:lnTo>
                    <a:pt x="209" y="239"/>
                  </a:lnTo>
                  <a:lnTo>
                    <a:pt x="209" y="233"/>
                  </a:lnTo>
                  <a:lnTo>
                    <a:pt x="209" y="227"/>
                  </a:lnTo>
                  <a:lnTo>
                    <a:pt x="209" y="222"/>
                  </a:lnTo>
                  <a:lnTo>
                    <a:pt x="204" y="216"/>
                  </a:lnTo>
                  <a:lnTo>
                    <a:pt x="204" y="210"/>
                  </a:lnTo>
                  <a:lnTo>
                    <a:pt x="204" y="205"/>
                  </a:lnTo>
                  <a:lnTo>
                    <a:pt x="204" y="199"/>
                  </a:lnTo>
                  <a:lnTo>
                    <a:pt x="204" y="193"/>
                  </a:lnTo>
                  <a:lnTo>
                    <a:pt x="199" y="193"/>
                  </a:lnTo>
                  <a:lnTo>
                    <a:pt x="199" y="188"/>
                  </a:lnTo>
                  <a:lnTo>
                    <a:pt x="199" y="182"/>
                  </a:lnTo>
                  <a:lnTo>
                    <a:pt x="199" y="176"/>
                  </a:lnTo>
                  <a:lnTo>
                    <a:pt x="193" y="176"/>
                  </a:lnTo>
                  <a:lnTo>
                    <a:pt x="193" y="171"/>
                  </a:lnTo>
                  <a:lnTo>
                    <a:pt x="193" y="165"/>
                  </a:lnTo>
                  <a:lnTo>
                    <a:pt x="193" y="159"/>
                  </a:lnTo>
                  <a:close/>
                </a:path>
              </a:pathLst>
            </a:custGeom>
            <a:solidFill>
              <a:srgbClr val="0000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441439" name="Freeform 292">
              <a:extLst>
                <a:ext uri="{FF2B5EF4-FFF2-40B4-BE49-F238E27FC236}">
                  <a16:creationId xmlns:a16="http://schemas.microsoft.com/office/drawing/2014/main" id="{00000000-0008-0000-0200-00001F833400}"/>
                </a:ext>
              </a:extLst>
            </xdr:cNvPr>
            <xdr:cNvSpPr>
              <a:spLocks/>
            </xdr:cNvSpPr>
          </xdr:nvSpPr>
          <xdr:spPr bwMode="auto">
            <a:xfrm>
              <a:off x="1927" y="1981"/>
              <a:ext cx="41" cy="4"/>
            </a:xfrm>
            <a:custGeom>
              <a:avLst/>
              <a:gdLst>
                <a:gd name="T0" fmla="*/ 0 w 8"/>
                <a:gd name="T1" fmla="*/ 2147483646 h 1"/>
                <a:gd name="T2" fmla="*/ 2147483646 w 8"/>
                <a:gd name="T3" fmla="*/ 2147483646 h 1"/>
                <a:gd name="T4" fmla="*/ 2147483646 w 8"/>
                <a:gd name="T5" fmla="*/ 0 h 1"/>
                <a:gd name="T6" fmla="*/ 0 60000 65536"/>
                <a:gd name="T7" fmla="*/ 0 60000 65536"/>
                <a:gd name="T8" fmla="*/ 0 60000 65536"/>
                <a:gd name="T9" fmla="*/ 0 w 8"/>
                <a:gd name="T10" fmla="*/ 0 h 1"/>
                <a:gd name="T11" fmla="*/ 8 w 8"/>
                <a:gd name="T12" fmla="*/ 1 h 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8" h="1">
                  <a:moveTo>
                    <a:pt x="0" y="1"/>
                  </a:moveTo>
                  <a:lnTo>
                    <a:pt x="5" y="1"/>
                  </a:lnTo>
                  <a:lnTo>
                    <a:pt x="8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40" name="Freeform 293">
              <a:extLst>
                <a:ext uri="{FF2B5EF4-FFF2-40B4-BE49-F238E27FC236}">
                  <a16:creationId xmlns:a16="http://schemas.microsoft.com/office/drawing/2014/main" id="{00000000-0008-0000-0200-000020833400}"/>
                </a:ext>
              </a:extLst>
            </xdr:cNvPr>
            <xdr:cNvSpPr>
              <a:spLocks/>
            </xdr:cNvSpPr>
          </xdr:nvSpPr>
          <xdr:spPr bwMode="auto">
            <a:xfrm>
              <a:off x="1981" y="1981"/>
              <a:ext cx="42" cy="0"/>
            </a:xfrm>
            <a:custGeom>
              <a:avLst/>
              <a:gdLst>
                <a:gd name="T0" fmla="*/ 0 w 8"/>
                <a:gd name="T1" fmla="*/ 0 w 8"/>
                <a:gd name="T2" fmla="*/ 2147483646 w 8"/>
                <a:gd name="T3" fmla="*/ 2147483646 w 8"/>
                <a:gd name="T4" fmla="*/ 2147483646 w 8"/>
                <a:gd name="T5" fmla="*/ 0 60000 65536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w 8"/>
                <a:gd name="T11" fmla="*/ 8 w 8"/>
              </a:gdLst>
              <a:ahLst/>
              <a:cxnLst>
                <a:cxn ang="T5">
                  <a:pos x="T0" y="0"/>
                </a:cxn>
                <a:cxn ang="T6">
                  <a:pos x="T1" y="0"/>
                </a:cxn>
                <a:cxn ang="T7">
                  <a:pos x="T2" y="0"/>
                </a:cxn>
                <a:cxn ang="T8">
                  <a:pos x="T3" y="0"/>
                </a:cxn>
                <a:cxn ang="T9">
                  <a:pos x="T4" y="0"/>
                </a:cxn>
              </a:cxnLst>
              <a:rect l="T10" t="0" r="T11" b="0"/>
              <a:pathLst>
                <a:path w="8">
                  <a:moveTo>
                    <a:pt x="0" y="0"/>
                  </a:moveTo>
                  <a:lnTo>
                    <a:pt x="0" y="0"/>
                  </a:lnTo>
                  <a:lnTo>
                    <a:pt x="2" y="0"/>
                  </a:lnTo>
                  <a:lnTo>
                    <a:pt x="6" y="0"/>
                  </a:lnTo>
                  <a:lnTo>
                    <a:pt x="8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41" name="Freeform 294">
              <a:extLst>
                <a:ext uri="{FF2B5EF4-FFF2-40B4-BE49-F238E27FC236}">
                  <a16:creationId xmlns:a16="http://schemas.microsoft.com/office/drawing/2014/main" id="{00000000-0008-0000-0200-000021833400}"/>
                </a:ext>
              </a:extLst>
            </xdr:cNvPr>
            <xdr:cNvSpPr>
              <a:spLocks/>
            </xdr:cNvSpPr>
          </xdr:nvSpPr>
          <xdr:spPr bwMode="auto">
            <a:xfrm>
              <a:off x="2029" y="1946"/>
              <a:ext cx="32" cy="29"/>
            </a:xfrm>
            <a:custGeom>
              <a:avLst/>
              <a:gdLst>
                <a:gd name="T0" fmla="*/ 0 w 6"/>
                <a:gd name="T1" fmla="*/ 2147483646 h 5"/>
                <a:gd name="T2" fmla="*/ 2147483646 w 6"/>
                <a:gd name="T3" fmla="*/ 2147483646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2147483646 h 5"/>
                <a:gd name="T10" fmla="*/ 2147483646 w 6"/>
                <a:gd name="T11" fmla="*/ 0 h 5"/>
                <a:gd name="T12" fmla="*/ 2147483646 w 6"/>
                <a:gd name="T13" fmla="*/ 0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5"/>
                <a:gd name="T23" fmla="*/ 6 w 6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5">
                  <a:moveTo>
                    <a:pt x="0" y="5"/>
                  </a:moveTo>
                  <a:lnTo>
                    <a:pt x="1" y="4"/>
                  </a:lnTo>
                  <a:lnTo>
                    <a:pt x="2" y="3"/>
                  </a:lnTo>
                  <a:lnTo>
                    <a:pt x="4" y="2"/>
                  </a:lnTo>
                  <a:lnTo>
                    <a:pt x="5" y="1"/>
                  </a:lnTo>
                  <a:lnTo>
                    <a:pt x="6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42" name="Freeform 295">
              <a:extLst>
                <a:ext uri="{FF2B5EF4-FFF2-40B4-BE49-F238E27FC236}">
                  <a16:creationId xmlns:a16="http://schemas.microsoft.com/office/drawing/2014/main" id="{00000000-0008-0000-0200-000022833400}"/>
                </a:ext>
              </a:extLst>
            </xdr:cNvPr>
            <xdr:cNvSpPr>
              <a:spLocks/>
            </xdr:cNvSpPr>
          </xdr:nvSpPr>
          <xdr:spPr bwMode="auto">
            <a:xfrm>
              <a:off x="2067" y="1901"/>
              <a:ext cx="21" cy="33"/>
            </a:xfrm>
            <a:custGeom>
              <a:avLst/>
              <a:gdLst>
                <a:gd name="T0" fmla="*/ 0 w 4"/>
                <a:gd name="T1" fmla="*/ 2147483646 h 6"/>
                <a:gd name="T2" fmla="*/ 0 w 4"/>
                <a:gd name="T3" fmla="*/ 2147483646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0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4"/>
                <a:gd name="T16" fmla="*/ 0 h 6"/>
                <a:gd name="T17" fmla="*/ 4 w 4"/>
                <a:gd name="T18" fmla="*/ 6 h 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4" h="6">
                  <a:moveTo>
                    <a:pt x="0" y="6"/>
                  </a:moveTo>
                  <a:lnTo>
                    <a:pt x="0" y="5"/>
                  </a:lnTo>
                  <a:lnTo>
                    <a:pt x="1" y="4"/>
                  </a:lnTo>
                  <a:lnTo>
                    <a:pt x="3" y="3"/>
                  </a:lnTo>
                  <a:lnTo>
                    <a:pt x="4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43" name="Freeform 296">
              <a:extLst>
                <a:ext uri="{FF2B5EF4-FFF2-40B4-BE49-F238E27FC236}">
                  <a16:creationId xmlns:a16="http://schemas.microsoft.com/office/drawing/2014/main" id="{00000000-0008-0000-0200-000023833400}"/>
                </a:ext>
              </a:extLst>
            </xdr:cNvPr>
            <xdr:cNvSpPr>
              <a:spLocks/>
            </xdr:cNvSpPr>
          </xdr:nvSpPr>
          <xdr:spPr bwMode="auto">
            <a:xfrm>
              <a:off x="2094" y="1872"/>
              <a:ext cx="26" cy="18"/>
            </a:xfrm>
            <a:custGeom>
              <a:avLst/>
              <a:gdLst>
                <a:gd name="T0" fmla="*/ 0 w 5"/>
                <a:gd name="T1" fmla="*/ 2147483646 h 3"/>
                <a:gd name="T2" fmla="*/ 0 w 5"/>
                <a:gd name="T3" fmla="*/ 2147483646 h 3"/>
                <a:gd name="T4" fmla="*/ 0 w 5"/>
                <a:gd name="T5" fmla="*/ 2147483646 h 3"/>
                <a:gd name="T6" fmla="*/ 2147483646 w 5"/>
                <a:gd name="T7" fmla="*/ 2147483646 h 3"/>
                <a:gd name="T8" fmla="*/ 2147483646 w 5"/>
                <a:gd name="T9" fmla="*/ 0 h 3"/>
                <a:gd name="T10" fmla="*/ 2147483646 w 5"/>
                <a:gd name="T11" fmla="*/ 0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3"/>
                <a:gd name="T20" fmla="*/ 5 w 5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3">
                  <a:moveTo>
                    <a:pt x="0" y="3"/>
                  </a:moveTo>
                  <a:lnTo>
                    <a:pt x="0" y="3"/>
                  </a:lnTo>
                  <a:lnTo>
                    <a:pt x="0" y="1"/>
                  </a:lnTo>
                  <a:lnTo>
                    <a:pt x="2" y="1"/>
                  </a:lnTo>
                  <a:lnTo>
                    <a:pt x="5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44" name="Freeform 297">
              <a:extLst>
                <a:ext uri="{FF2B5EF4-FFF2-40B4-BE49-F238E27FC236}">
                  <a16:creationId xmlns:a16="http://schemas.microsoft.com/office/drawing/2014/main" id="{00000000-0008-0000-0200-000024833400}"/>
                </a:ext>
              </a:extLst>
            </xdr:cNvPr>
            <xdr:cNvSpPr>
              <a:spLocks/>
            </xdr:cNvSpPr>
          </xdr:nvSpPr>
          <xdr:spPr bwMode="auto">
            <a:xfrm>
              <a:off x="2131" y="1872"/>
              <a:ext cx="37" cy="10"/>
            </a:xfrm>
            <a:custGeom>
              <a:avLst/>
              <a:gdLst>
                <a:gd name="T0" fmla="*/ 0 w 7"/>
                <a:gd name="T1" fmla="*/ 2147483646 h 2"/>
                <a:gd name="T2" fmla="*/ 0 w 7"/>
                <a:gd name="T3" fmla="*/ 2147483646 h 2"/>
                <a:gd name="T4" fmla="*/ 2147483646 w 7"/>
                <a:gd name="T5" fmla="*/ 2147483646 h 2"/>
                <a:gd name="T6" fmla="*/ 2147483646 w 7"/>
                <a:gd name="T7" fmla="*/ 2147483646 h 2"/>
                <a:gd name="T8" fmla="*/ 2147483646 w 7"/>
                <a:gd name="T9" fmla="*/ 0 h 2"/>
                <a:gd name="T10" fmla="*/ 2147483646 w 7"/>
                <a:gd name="T11" fmla="*/ 0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2"/>
                <a:gd name="T20" fmla="*/ 7 w 7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2">
                  <a:moveTo>
                    <a:pt x="0" y="2"/>
                  </a:moveTo>
                  <a:lnTo>
                    <a:pt x="0" y="2"/>
                  </a:lnTo>
                  <a:lnTo>
                    <a:pt x="2" y="1"/>
                  </a:lnTo>
                  <a:lnTo>
                    <a:pt x="4" y="1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45" name="Freeform 298">
              <a:extLst>
                <a:ext uri="{FF2B5EF4-FFF2-40B4-BE49-F238E27FC236}">
                  <a16:creationId xmlns:a16="http://schemas.microsoft.com/office/drawing/2014/main" id="{00000000-0008-0000-0200-000025833400}"/>
                </a:ext>
              </a:extLst>
            </xdr:cNvPr>
            <xdr:cNvSpPr>
              <a:spLocks/>
            </xdr:cNvSpPr>
          </xdr:nvSpPr>
          <xdr:spPr bwMode="auto">
            <a:xfrm>
              <a:off x="2179" y="1844"/>
              <a:ext cx="35" cy="28"/>
            </a:xfrm>
            <a:custGeom>
              <a:avLst/>
              <a:gdLst>
                <a:gd name="T0" fmla="*/ 0 w 6"/>
                <a:gd name="T1" fmla="*/ 2147483646 h 5"/>
                <a:gd name="T2" fmla="*/ 2147483646 w 6"/>
                <a:gd name="T3" fmla="*/ 2147483646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2147483646 h 5"/>
                <a:gd name="T10" fmla="*/ 2147483646 w 6"/>
                <a:gd name="T11" fmla="*/ 0 h 5"/>
                <a:gd name="T12" fmla="*/ 2147483646 w 6"/>
                <a:gd name="T13" fmla="*/ 0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5"/>
                <a:gd name="T23" fmla="*/ 6 w 6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5">
                  <a:moveTo>
                    <a:pt x="0" y="5"/>
                  </a:moveTo>
                  <a:lnTo>
                    <a:pt x="1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5" y="1"/>
                  </a:lnTo>
                  <a:lnTo>
                    <a:pt x="6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46" name="Freeform 299">
              <a:extLst>
                <a:ext uri="{FF2B5EF4-FFF2-40B4-BE49-F238E27FC236}">
                  <a16:creationId xmlns:a16="http://schemas.microsoft.com/office/drawing/2014/main" id="{00000000-0008-0000-0200-000026833400}"/>
                </a:ext>
              </a:extLst>
            </xdr:cNvPr>
            <xdr:cNvSpPr>
              <a:spLocks/>
            </xdr:cNvSpPr>
          </xdr:nvSpPr>
          <xdr:spPr bwMode="auto">
            <a:xfrm>
              <a:off x="2222" y="1825"/>
              <a:ext cx="26" cy="24"/>
            </a:xfrm>
            <a:custGeom>
              <a:avLst/>
              <a:gdLst>
                <a:gd name="T0" fmla="*/ 0 w 5"/>
                <a:gd name="T1" fmla="*/ 2147483646 h 4"/>
                <a:gd name="T2" fmla="*/ 2147483646 w 5"/>
                <a:gd name="T3" fmla="*/ 2147483646 h 4"/>
                <a:gd name="T4" fmla="*/ 2147483646 w 5"/>
                <a:gd name="T5" fmla="*/ 0 h 4"/>
                <a:gd name="T6" fmla="*/ 2147483646 w 5"/>
                <a:gd name="T7" fmla="*/ 2147483646 h 4"/>
                <a:gd name="T8" fmla="*/ 2147483646 w 5"/>
                <a:gd name="T9" fmla="*/ 2147483646 h 4"/>
                <a:gd name="T10" fmla="*/ 2147483646 w 5"/>
                <a:gd name="T11" fmla="*/ 2147483646 h 4"/>
                <a:gd name="T12" fmla="*/ 2147483646 w 5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4"/>
                <a:gd name="T23" fmla="*/ 5 w 5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4">
                  <a:moveTo>
                    <a:pt x="0" y="2"/>
                  </a:moveTo>
                  <a:lnTo>
                    <a:pt x="1" y="1"/>
                  </a:lnTo>
                  <a:lnTo>
                    <a:pt x="2" y="0"/>
                  </a:lnTo>
                  <a:lnTo>
                    <a:pt x="3" y="2"/>
                  </a:lnTo>
                  <a:lnTo>
                    <a:pt x="4" y="3"/>
                  </a:lnTo>
                  <a:lnTo>
                    <a:pt x="5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47" name="Freeform 300">
              <a:extLst>
                <a:ext uri="{FF2B5EF4-FFF2-40B4-BE49-F238E27FC236}">
                  <a16:creationId xmlns:a16="http://schemas.microsoft.com/office/drawing/2014/main" id="{00000000-0008-0000-0200-000027833400}"/>
                </a:ext>
              </a:extLst>
            </xdr:cNvPr>
            <xdr:cNvSpPr>
              <a:spLocks/>
            </xdr:cNvSpPr>
          </xdr:nvSpPr>
          <xdr:spPr bwMode="auto">
            <a:xfrm>
              <a:off x="2260" y="1856"/>
              <a:ext cx="37" cy="17"/>
            </a:xfrm>
            <a:custGeom>
              <a:avLst/>
              <a:gdLst>
                <a:gd name="T0" fmla="*/ 0 w 7"/>
                <a:gd name="T1" fmla="*/ 0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2147483646 w 7"/>
                <a:gd name="T9" fmla="*/ 2147483646 h 3"/>
                <a:gd name="T10" fmla="*/ 2147483646 w 7"/>
                <a:gd name="T11" fmla="*/ 2147483646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3"/>
                <a:gd name="T20" fmla="*/ 7 w 7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3">
                  <a:moveTo>
                    <a:pt x="0" y="0"/>
                  </a:moveTo>
                  <a:lnTo>
                    <a:pt x="1" y="1"/>
                  </a:lnTo>
                  <a:lnTo>
                    <a:pt x="3" y="2"/>
                  </a:lnTo>
                  <a:lnTo>
                    <a:pt x="5" y="2"/>
                  </a:lnTo>
                  <a:lnTo>
                    <a:pt x="6" y="3"/>
                  </a:lnTo>
                  <a:lnTo>
                    <a:pt x="7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48" name="Freeform 301">
              <a:extLst>
                <a:ext uri="{FF2B5EF4-FFF2-40B4-BE49-F238E27FC236}">
                  <a16:creationId xmlns:a16="http://schemas.microsoft.com/office/drawing/2014/main" id="{00000000-0008-0000-0200-000028833400}"/>
                </a:ext>
              </a:extLst>
            </xdr:cNvPr>
            <xdr:cNvSpPr>
              <a:spLocks/>
            </xdr:cNvSpPr>
          </xdr:nvSpPr>
          <xdr:spPr bwMode="auto">
            <a:xfrm>
              <a:off x="2309" y="1877"/>
              <a:ext cx="37" cy="13"/>
            </a:xfrm>
            <a:custGeom>
              <a:avLst/>
              <a:gdLst>
                <a:gd name="T0" fmla="*/ 0 w 7"/>
                <a:gd name="T1" fmla="*/ 0 h 2"/>
                <a:gd name="T2" fmla="*/ 2147483646 w 7"/>
                <a:gd name="T3" fmla="*/ 0 h 2"/>
                <a:gd name="T4" fmla="*/ 2147483646 w 7"/>
                <a:gd name="T5" fmla="*/ 0 h 2"/>
                <a:gd name="T6" fmla="*/ 2147483646 w 7"/>
                <a:gd name="T7" fmla="*/ 0 h 2"/>
                <a:gd name="T8" fmla="*/ 2147483646 w 7"/>
                <a:gd name="T9" fmla="*/ 2147483646 h 2"/>
                <a:gd name="T10" fmla="*/ 2147483646 w 7"/>
                <a:gd name="T11" fmla="*/ 2147483646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2"/>
                <a:gd name="T20" fmla="*/ 7 w 7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2">
                  <a:moveTo>
                    <a:pt x="0" y="0"/>
                  </a:moveTo>
                  <a:lnTo>
                    <a:pt x="1" y="0"/>
                  </a:lnTo>
                  <a:lnTo>
                    <a:pt x="3" y="0"/>
                  </a:lnTo>
                  <a:lnTo>
                    <a:pt x="5" y="0"/>
                  </a:lnTo>
                  <a:lnTo>
                    <a:pt x="6" y="1"/>
                  </a:lnTo>
                  <a:lnTo>
                    <a:pt x="7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49" name="Freeform 302">
              <a:extLst>
                <a:ext uri="{FF2B5EF4-FFF2-40B4-BE49-F238E27FC236}">
                  <a16:creationId xmlns:a16="http://schemas.microsoft.com/office/drawing/2014/main" id="{00000000-0008-0000-0200-000029833400}"/>
                </a:ext>
              </a:extLst>
            </xdr:cNvPr>
            <xdr:cNvSpPr>
              <a:spLocks/>
            </xdr:cNvSpPr>
          </xdr:nvSpPr>
          <xdr:spPr bwMode="auto">
            <a:xfrm>
              <a:off x="2340" y="1895"/>
              <a:ext cx="22" cy="39"/>
            </a:xfrm>
            <a:custGeom>
              <a:avLst/>
              <a:gdLst>
                <a:gd name="T0" fmla="*/ 0 w 4"/>
                <a:gd name="T1" fmla="*/ 0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2147483646 w 4"/>
                <a:gd name="T9" fmla="*/ 2147483646 h 7"/>
                <a:gd name="T10" fmla="*/ 2147483646 w 4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7"/>
                <a:gd name="T20" fmla="*/ 4 w 4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7">
                  <a:moveTo>
                    <a:pt x="0" y="0"/>
                  </a:moveTo>
                  <a:lnTo>
                    <a:pt x="1" y="1"/>
                  </a:lnTo>
                  <a:lnTo>
                    <a:pt x="1" y="3"/>
                  </a:lnTo>
                  <a:lnTo>
                    <a:pt x="2" y="4"/>
                  </a:lnTo>
                  <a:lnTo>
                    <a:pt x="2" y="6"/>
                  </a:lnTo>
                  <a:lnTo>
                    <a:pt x="4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50" name="Freeform 303">
              <a:extLst>
                <a:ext uri="{FF2B5EF4-FFF2-40B4-BE49-F238E27FC236}">
                  <a16:creationId xmlns:a16="http://schemas.microsoft.com/office/drawing/2014/main" id="{00000000-0008-0000-0200-00002A833400}"/>
                </a:ext>
              </a:extLst>
            </xdr:cNvPr>
            <xdr:cNvSpPr>
              <a:spLocks/>
            </xdr:cNvSpPr>
          </xdr:nvSpPr>
          <xdr:spPr bwMode="auto">
            <a:xfrm>
              <a:off x="2351" y="1941"/>
              <a:ext cx="11" cy="41"/>
            </a:xfrm>
            <a:custGeom>
              <a:avLst/>
              <a:gdLst>
                <a:gd name="T0" fmla="*/ 2147483646 w 2"/>
                <a:gd name="T1" fmla="*/ 0 h 7"/>
                <a:gd name="T2" fmla="*/ 2147483646 w 2"/>
                <a:gd name="T3" fmla="*/ 2147483646 h 7"/>
                <a:gd name="T4" fmla="*/ 0 w 2"/>
                <a:gd name="T5" fmla="*/ 2147483646 h 7"/>
                <a:gd name="T6" fmla="*/ 2147483646 w 2"/>
                <a:gd name="T7" fmla="*/ 2147483646 h 7"/>
                <a:gd name="T8" fmla="*/ 2147483646 w 2"/>
                <a:gd name="T9" fmla="*/ 2147483646 h 7"/>
                <a:gd name="T10" fmla="*/ 2147483646 w 2"/>
                <a:gd name="T11" fmla="*/ 2147483646 h 7"/>
                <a:gd name="T12" fmla="*/ 2147483646 w 2"/>
                <a:gd name="T13" fmla="*/ 2147483646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"/>
                <a:gd name="T22" fmla="*/ 0 h 7"/>
                <a:gd name="T23" fmla="*/ 2 w 2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" h="7">
                  <a:moveTo>
                    <a:pt x="1" y="0"/>
                  </a:moveTo>
                  <a:lnTo>
                    <a:pt x="1" y="1"/>
                  </a:lnTo>
                  <a:lnTo>
                    <a:pt x="0" y="2"/>
                  </a:lnTo>
                  <a:lnTo>
                    <a:pt x="1" y="3"/>
                  </a:lnTo>
                  <a:lnTo>
                    <a:pt x="2" y="5"/>
                  </a:lnTo>
                  <a:lnTo>
                    <a:pt x="2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51" name="Freeform 304">
              <a:extLst>
                <a:ext uri="{FF2B5EF4-FFF2-40B4-BE49-F238E27FC236}">
                  <a16:creationId xmlns:a16="http://schemas.microsoft.com/office/drawing/2014/main" id="{00000000-0008-0000-0200-00002B833400}"/>
                </a:ext>
              </a:extLst>
            </xdr:cNvPr>
            <xdr:cNvSpPr>
              <a:spLocks/>
            </xdr:cNvSpPr>
          </xdr:nvSpPr>
          <xdr:spPr bwMode="auto">
            <a:xfrm>
              <a:off x="2351" y="1990"/>
              <a:ext cx="11" cy="42"/>
            </a:xfrm>
            <a:custGeom>
              <a:avLst/>
              <a:gdLst>
                <a:gd name="T0" fmla="*/ 0 w 2"/>
                <a:gd name="T1" fmla="*/ 0 h 7"/>
                <a:gd name="T2" fmla="*/ 0 w 2"/>
                <a:gd name="T3" fmla="*/ 0 h 7"/>
                <a:gd name="T4" fmla="*/ 0 w 2"/>
                <a:gd name="T5" fmla="*/ 2147483646 h 7"/>
                <a:gd name="T6" fmla="*/ 2147483646 w 2"/>
                <a:gd name="T7" fmla="*/ 2147483646 h 7"/>
                <a:gd name="T8" fmla="*/ 2147483646 w 2"/>
                <a:gd name="T9" fmla="*/ 2147483646 h 7"/>
                <a:gd name="T10" fmla="*/ 2147483646 w 2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7"/>
                <a:gd name="T20" fmla="*/ 2 w 2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7">
                  <a:moveTo>
                    <a:pt x="0" y="0"/>
                  </a:moveTo>
                  <a:lnTo>
                    <a:pt x="0" y="0"/>
                  </a:lnTo>
                  <a:lnTo>
                    <a:pt x="0" y="2"/>
                  </a:lnTo>
                  <a:lnTo>
                    <a:pt x="1" y="3"/>
                  </a:lnTo>
                  <a:lnTo>
                    <a:pt x="2" y="6"/>
                  </a:lnTo>
                  <a:lnTo>
                    <a:pt x="2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52" name="Freeform 305">
              <a:extLst>
                <a:ext uri="{FF2B5EF4-FFF2-40B4-BE49-F238E27FC236}">
                  <a16:creationId xmlns:a16="http://schemas.microsoft.com/office/drawing/2014/main" id="{00000000-0008-0000-0200-00002C833400}"/>
                </a:ext>
              </a:extLst>
            </xdr:cNvPr>
            <xdr:cNvSpPr>
              <a:spLocks/>
            </xdr:cNvSpPr>
          </xdr:nvSpPr>
          <xdr:spPr bwMode="auto">
            <a:xfrm>
              <a:off x="2367" y="2042"/>
              <a:ext cx="31" cy="10"/>
            </a:xfrm>
            <a:custGeom>
              <a:avLst/>
              <a:gdLst>
                <a:gd name="T0" fmla="*/ 0 w 6"/>
                <a:gd name="T1" fmla="*/ 0 h 2"/>
                <a:gd name="T2" fmla="*/ 0 w 6"/>
                <a:gd name="T3" fmla="*/ 0 h 2"/>
                <a:gd name="T4" fmla="*/ 2147483646 w 6"/>
                <a:gd name="T5" fmla="*/ 2147483646 h 2"/>
                <a:gd name="T6" fmla="*/ 2147483646 w 6"/>
                <a:gd name="T7" fmla="*/ 2147483646 h 2"/>
                <a:gd name="T8" fmla="*/ 2147483646 w 6"/>
                <a:gd name="T9" fmla="*/ 2147483646 h 2"/>
                <a:gd name="T10" fmla="*/ 2147483646 w 6"/>
                <a:gd name="T11" fmla="*/ 2147483646 h 2"/>
                <a:gd name="T12" fmla="*/ 2147483646 w 6"/>
                <a:gd name="T13" fmla="*/ 2147483646 h 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2"/>
                <a:gd name="T23" fmla="*/ 6 w 6"/>
                <a:gd name="T24" fmla="*/ 2 h 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2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2" y="2"/>
                  </a:lnTo>
                  <a:lnTo>
                    <a:pt x="4" y="2"/>
                  </a:lnTo>
                  <a:lnTo>
                    <a:pt x="6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53" name="Freeform 306">
              <a:extLst>
                <a:ext uri="{FF2B5EF4-FFF2-40B4-BE49-F238E27FC236}">
                  <a16:creationId xmlns:a16="http://schemas.microsoft.com/office/drawing/2014/main" id="{00000000-0008-0000-0200-00002D833400}"/>
                </a:ext>
              </a:extLst>
            </xdr:cNvPr>
            <xdr:cNvSpPr>
              <a:spLocks/>
            </xdr:cNvSpPr>
          </xdr:nvSpPr>
          <xdr:spPr bwMode="auto">
            <a:xfrm>
              <a:off x="2389" y="2065"/>
              <a:ext cx="16" cy="41"/>
            </a:xfrm>
            <a:custGeom>
              <a:avLst/>
              <a:gdLst>
                <a:gd name="T0" fmla="*/ 2147483646 w 3"/>
                <a:gd name="T1" fmla="*/ 0 h 7"/>
                <a:gd name="T2" fmla="*/ 2147483646 w 3"/>
                <a:gd name="T3" fmla="*/ 2147483646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0 w 3"/>
                <a:gd name="T9" fmla="*/ 2147483646 h 7"/>
                <a:gd name="T10" fmla="*/ 0 w 3"/>
                <a:gd name="T11" fmla="*/ 2147483646 h 7"/>
                <a:gd name="T12" fmla="*/ 0 w 3"/>
                <a:gd name="T13" fmla="*/ 2147483646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7"/>
                <a:gd name="T23" fmla="*/ 3 w 3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7">
                  <a:moveTo>
                    <a:pt x="3" y="0"/>
                  </a:moveTo>
                  <a:lnTo>
                    <a:pt x="3" y="1"/>
                  </a:lnTo>
                  <a:lnTo>
                    <a:pt x="2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54" name="Freeform 307">
              <a:extLst>
                <a:ext uri="{FF2B5EF4-FFF2-40B4-BE49-F238E27FC236}">
                  <a16:creationId xmlns:a16="http://schemas.microsoft.com/office/drawing/2014/main" id="{00000000-0008-0000-0200-00002E833400}"/>
                </a:ext>
              </a:extLst>
            </xdr:cNvPr>
            <xdr:cNvSpPr>
              <a:spLocks/>
            </xdr:cNvSpPr>
          </xdr:nvSpPr>
          <xdr:spPr bwMode="auto">
            <a:xfrm>
              <a:off x="2394" y="2111"/>
              <a:ext cx="32" cy="34"/>
            </a:xfrm>
            <a:custGeom>
              <a:avLst/>
              <a:gdLst>
                <a:gd name="T0" fmla="*/ 0 w 6"/>
                <a:gd name="T1" fmla="*/ 0 h 6"/>
                <a:gd name="T2" fmla="*/ 2147483646 w 6"/>
                <a:gd name="T3" fmla="*/ 2147483646 h 6"/>
                <a:gd name="T4" fmla="*/ 2147483646 w 6"/>
                <a:gd name="T5" fmla="*/ 2147483646 h 6"/>
                <a:gd name="T6" fmla="*/ 2147483646 w 6"/>
                <a:gd name="T7" fmla="*/ 2147483646 h 6"/>
                <a:gd name="T8" fmla="*/ 2147483646 w 6"/>
                <a:gd name="T9" fmla="*/ 2147483646 h 6"/>
                <a:gd name="T10" fmla="*/ 2147483646 w 6"/>
                <a:gd name="T11" fmla="*/ 2147483646 h 6"/>
                <a:gd name="T12" fmla="*/ 2147483646 w 6"/>
                <a:gd name="T13" fmla="*/ 2147483646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6"/>
                <a:gd name="T23" fmla="*/ 6 w 6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6">
                  <a:moveTo>
                    <a:pt x="0" y="0"/>
                  </a:moveTo>
                  <a:lnTo>
                    <a:pt x="1" y="1"/>
                  </a:lnTo>
                  <a:lnTo>
                    <a:pt x="2" y="2"/>
                  </a:lnTo>
                  <a:lnTo>
                    <a:pt x="3" y="3"/>
                  </a:lnTo>
                  <a:lnTo>
                    <a:pt x="4" y="4"/>
                  </a:lnTo>
                  <a:lnTo>
                    <a:pt x="5" y="5"/>
                  </a:lnTo>
                  <a:lnTo>
                    <a:pt x="6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55" name="Freeform 308">
              <a:extLst>
                <a:ext uri="{FF2B5EF4-FFF2-40B4-BE49-F238E27FC236}">
                  <a16:creationId xmlns:a16="http://schemas.microsoft.com/office/drawing/2014/main" id="{00000000-0008-0000-0200-00002F833400}"/>
                </a:ext>
              </a:extLst>
            </xdr:cNvPr>
            <xdr:cNvSpPr>
              <a:spLocks/>
            </xdr:cNvSpPr>
          </xdr:nvSpPr>
          <xdr:spPr bwMode="auto">
            <a:xfrm>
              <a:off x="2431" y="2157"/>
              <a:ext cx="32" cy="22"/>
            </a:xfrm>
            <a:custGeom>
              <a:avLst/>
              <a:gdLst>
                <a:gd name="T0" fmla="*/ 0 w 6"/>
                <a:gd name="T1" fmla="*/ 0 h 4"/>
                <a:gd name="T2" fmla="*/ 0 w 6"/>
                <a:gd name="T3" fmla="*/ 0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2147483646 w 6"/>
                <a:gd name="T11" fmla="*/ 2147483646 h 4"/>
                <a:gd name="T12" fmla="*/ 2147483646 w 6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4"/>
                <a:gd name="T23" fmla="*/ 6 w 6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4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2" y="3"/>
                  </a:lnTo>
                  <a:lnTo>
                    <a:pt x="3" y="4"/>
                  </a:lnTo>
                  <a:lnTo>
                    <a:pt x="5" y="4"/>
                  </a:lnTo>
                  <a:lnTo>
                    <a:pt x="6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56" name="Freeform 309">
              <a:extLst>
                <a:ext uri="{FF2B5EF4-FFF2-40B4-BE49-F238E27FC236}">
                  <a16:creationId xmlns:a16="http://schemas.microsoft.com/office/drawing/2014/main" id="{00000000-0008-0000-0200-000030833400}"/>
                </a:ext>
              </a:extLst>
            </xdr:cNvPr>
            <xdr:cNvSpPr>
              <a:spLocks/>
            </xdr:cNvSpPr>
          </xdr:nvSpPr>
          <xdr:spPr bwMode="auto">
            <a:xfrm>
              <a:off x="2474" y="2178"/>
              <a:ext cx="40" cy="5"/>
            </a:xfrm>
            <a:custGeom>
              <a:avLst/>
              <a:gdLst>
                <a:gd name="T0" fmla="*/ 0 w 7"/>
                <a:gd name="T1" fmla="*/ 2147483646 h 1"/>
                <a:gd name="T2" fmla="*/ 2147483646 w 7"/>
                <a:gd name="T3" fmla="*/ 2147483646 h 1"/>
                <a:gd name="T4" fmla="*/ 2147483646 w 7"/>
                <a:gd name="T5" fmla="*/ 2147483646 h 1"/>
                <a:gd name="T6" fmla="*/ 2147483646 w 7"/>
                <a:gd name="T7" fmla="*/ 0 h 1"/>
                <a:gd name="T8" fmla="*/ 2147483646 w 7"/>
                <a:gd name="T9" fmla="*/ 2147483646 h 1"/>
                <a:gd name="T10" fmla="*/ 2147483646 w 7"/>
                <a:gd name="T11" fmla="*/ 2147483646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1"/>
                <a:gd name="T20" fmla="*/ 7 w 7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1">
                  <a:moveTo>
                    <a:pt x="0" y="1"/>
                  </a:moveTo>
                  <a:lnTo>
                    <a:pt x="1" y="1"/>
                  </a:lnTo>
                  <a:lnTo>
                    <a:pt x="3" y="1"/>
                  </a:lnTo>
                  <a:lnTo>
                    <a:pt x="4" y="0"/>
                  </a:lnTo>
                  <a:lnTo>
                    <a:pt x="5" y="1"/>
                  </a:lnTo>
                  <a:lnTo>
                    <a:pt x="7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57" name="Freeform 310">
              <a:extLst>
                <a:ext uri="{FF2B5EF4-FFF2-40B4-BE49-F238E27FC236}">
                  <a16:creationId xmlns:a16="http://schemas.microsoft.com/office/drawing/2014/main" id="{00000000-0008-0000-0200-000031833400}"/>
                </a:ext>
              </a:extLst>
            </xdr:cNvPr>
            <xdr:cNvSpPr>
              <a:spLocks/>
            </xdr:cNvSpPr>
          </xdr:nvSpPr>
          <xdr:spPr bwMode="auto">
            <a:xfrm>
              <a:off x="2517" y="2183"/>
              <a:ext cx="36" cy="6"/>
            </a:xfrm>
            <a:custGeom>
              <a:avLst/>
              <a:gdLst>
                <a:gd name="T0" fmla="*/ 0 w 7"/>
                <a:gd name="T1" fmla="*/ 2147483646 h 1"/>
                <a:gd name="T2" fmla="*/ 2147483646 w 7"/>
                <a:gd name="T3" fmla="*/ 0 h 1"/>
                <a:gd name="T4" fmla="*/ 2147483646 w 7"/>
                <a:gd name="T5" fmla="*/ 2147483646 h 1"/>
                <a:gd name="T6" fmla="*/ 2147483646 w 7"/>
                <a:gd name="T7" fmla="*/ 2147483646 h 1"/>
                <a:gd name="T8" fmla="*/ 2147483646 w 7"/>
                <a:gd name="T9" fmla="*/ 0 h 1"/>
                <a:gd name="T10" fmla="*/ 2147483646 w 7"/>
                <a:gd name="T11" fmla="*/ 2147483646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1"/>
                <a:gd name="T20" fmla="*/ 7 w 7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1">
                  <a:moveTo>
                    <a:pt x="0" y="1"/>
                  </a:moveTo>
                  <a:lnTo>
                    <a:pt x="2" y="0"/>
                  </a:lnTo>
                  <a:lnTo>
                    <a:pt x="3" y="1"/>
                  </a:lnTo>
                  <a:lnTo>
                    <a:pt x="5" y="1"/>
                  </a:lnTo>
                  <a:lnTo>
                    <a:pt x="6" y="0"/>
                  </a:lnTo>
                  <a:lnTo>
                    <a:pt x="7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58" name="Freeform 311">
              <a:extLst>
                <a:ext uri="{FF2B5EF4-FFF2-40B4-BE49-F238E27FC236}">
                  <a16:creationId xmlns:a16="http://schemas.microsoft.com/office/drawing/2014/main" id="{00000000-0008-0000-0200-000032833400}"/>
                </a:ext>
              </a:extLst>
            </xdr:cNvPr>
            <xdr:cNvSpPr>
              <a:spLocks/>
            </xdr:cNvSpPr>
          </xdr:nvSpPr>
          <xdr:spPr bwMode="auto">
            <a:xfrm>
              <a:off x="2566" y="2191"/>
              <a:ext cx="32" cy="22"/>
            </a:xfrm>
            <a:custGeom>
              <a:avLst/>
              <a:gdLst>
                <a:gd name="T0" fmla="*/ 0 w 6"/>
                <a:gd name="T1" fmla="*/ 0 h 4"/>
                <a:gd name="T2" fmla="*/ 0 w 6"/>
                <a:gd name="T3" fmla="*/ 0 h 4"/>
                <a:gd name="T4" fmla="*/ 2147483646 w 6"/>
                <a:gd name="T5" fmla="*/ 0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2147483646 w 6"/>
                <a:gd name="T11" fmla="*/ 2147483646 h 4"/>
                <a:gd name="T12" fmla="*/ 2147483646 w 6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4"/>
                <a:gd name="T23" fmla="*/ 6 w 6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4">
                  <a:moveTo>
                    <a:pt x="0" y="0"/>
                  </a:moveTo>
                  <a:lnTo>
                    <a:pt x="0" y="0"/>
                  </a:lnTo>
                  <a:lnTo>
                    <a:pt x="2" y="0"/>
                  </a:lnTo>
                  <a:lnTo>
                    <a:pt x="3" y="1"/>
                  </a:lnTo>
                  <a:lnTo>
                    <a:pt x="4" y="3"/>
                  </a:lnTo>
                  <a:lnTo>
                    <a:pt x="5" y="4"/>
                  </a:lnTo>
                  <a:lnTo>
                    <a:pt x="6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59" name="Freeform 312">
              <a:extLst>
                <a:ext uri="{FF2B5EF4-FFF2-40B4-BE49-F238E27FC236}">
                  <a16:creationId xmlns:a16="http://schemas.microsoft.com/office/drawing/2014/main" id="{00000000-0008-0000-0200-000033833400}"/>
                </a:ext>
              </a:extLst>
            </xdr:cNvPr>
            <xdr:cNvSpPr>
              <a:spLocks/>
            </xdr:cNvSpPr>
          </xdr:nvSpPr>
          <xdr:spPr bwMode="auto">
            <a:xfrm>
              <a:off x="2604" y="2225"/>
              <a:ext cx="26" cy="28"/>
            </a:xfrm>
            <a:custGeom>
              <a:avLst/>
              <a:gdLst>
                <a:gd name="T0" fmla="*/ 0 w 5"/>
                <a:gd name="T1" fmla="*/ 0 h 5"/>
                <a:gd name="T2" fmla="*/ 0 w 5"/>
                <a:gd name="T3" fmla="*/ 2147483646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2147483646 w 5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5"/>
                <a:gd name="T20" fmla="*/ 5 w 5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5">
                  <a:moveTo>
                    <a:pt x="0" y="0"/>
                  </a:moveTo>
                  <a:lnTo>
                    <a:pt x="0" y="1"/>
                  </a:lnTo>
                  <a:lnTo>
                    <a:pt x="1" y="2"/>
                  </a:lnTo>
                  <a:lnTo>
                    <a:pt x="3" y="3"/>
                  </a:lnTo>
                  <a:lnTo>
                    <a:pt x="5" y="4"/>
                  </a:lnTo>
                  <a:lnTo>
                    <a:pt x="5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60" name="Freeform 313">
              <a:extLst>
                <a:ext uri="{FF2B5EF4-FFF2-40B4-BE49-F238E27FC236}">
                  <a16:creationId xmlns:a16="http://schemas.microsoft.com/office/drawing/2014/main" id="{00000000-0008-0000-0200-000034833400}"/>
                </a:ext>
              </a:extLst>
            </xdr:cNvPr>
            <xdr:cNvSpPr>
              <a:spLocks/>
            </xdr:cNvSpPr>
          </xdr:nvSpPr>
          <xdr:spPr bwMode="auto">
            <a:xfrm>
              <a:off x="2635" y="2258"/>
              <a:ext cx="22" cy="24"/>
            </a:xfrm>
            <a:custGeom>
              <a:avLst/>
              <a:gdLst>
                <a:gd name="T0" fmla="*/ 0 w 4"/>
                <a:gd name="T1" fmla="*/ 0 h 4"/>
                <a:gd name="T2" fmla="*/ 0 w 4"/>
                <a:gd name="T3" fmla="*/ 2147483646 h 4"/>
                <a:gd name="T4" fmla="*/ 0 w 4"/>
                <a:gd name="T5" fmla="*/ 2147483646 h 4"/>
                <a:gd name="T6" fmla="*/ 2147483646 w 4"/>
                <a:gd name="T7" fmla="*/ 2147483646 h 4"/>
                <a:gd name="T8" fmla="*/ 2147483646 w 4"/>
                <a:gd name="T9" fmla="*/ 2147483646 h 4"/>
                <a:gd name="T10" fmla="*/ 2147483646 w 4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4"/>
                <a:gd name="T20" fmla="*/ 4 w 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4">
                  <a:moveTo>
                    <a:pt x="0" y="0"/>
                  </a:moveTo>
                  <a:lnTo>
                    <a:pt x="0" y="2"/>
                  </a:lnTo>
                  <a:lnTo>
                    <a:pt x="0" y="4"/>
                  </a:lnTo>
                  <a:lnTo>
                    <a:pt x="2" y="3"/>
                  </a:lnTo>
                  <a:lnTo>
                    <a:pt x="4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61" name="Freeform 314">
              <a:extLst>
                <a:ext uri="{FF2B5EF4-FFF2-40B4-BE49-F238E27FC236}">
                  <a16:creationId xmlns:a16="http://schemas.microsoft.com/office/drawing/2014/main" id="{00000000-0008-0000-0200-000035833400}"/>
                </a:ext>
              </a:extLst>
            </xdr:cNvPr>
            <xdr:cNvSpPr>
              <a:spLocks/>
            </xdr:cNvSpPr>
          </xdr:nvSpPr>
          <xdr:spPr bwMode="auto">
            <a:xfrm>
              <a:off x="2667" y="2270"/>
              <a:ext cx="41" cy="6"/>
            </a:xfrm>
            <a:custGeom>
              <a:avLst/>
              <a:gdLst>
                <a:gd name="T0" fmla="*/ 0 w 8"/>
                <a:gd name="T1" fmla="*/ 2147483646 h 1"/>
                <a:gd name="T2" fmla="*/ 2147483646 w 8"/>
                <a:gd name="T3" fmla="*/ 0 h 1"/>
                <a:gd name="T4" fmla="*/ 2147483646 w 8"/>
                <a:gd name="T5" fmla="*/ 0 h 1"/>
                <a:gd name="T6" fmla="*/ 2147483646 w 8"/>
                <a:gd name="T7" fmla="*/ 0 h 1"/>
                <a:gd name="T8" fmla="*/ 2147483646 w 8"/>
                <a:gd name="T9" fmla="*/ 0 h 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8"/>
                <a:gd name="T16" fmla="*/ 0 h 1"/>
                <a:gd name="T17" fmla="*/ 8 w 8"/>
                <a:gd name="T18" fmla="*/ 1 h 1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8" h="1">
                  <a:moveTo>
                    <a:pt x="0" y="1"/>
                  </a:moveTo>
                  <a:lnTo>
                    <a:pt x="2" y="0"/>
                  </a:lnTo>
                  <a:lnTo>
                    <a:pt x="4" y="0"/>
                  </a:lnTo>
                  <a:lnTo>
                    <a:pt x="6" y="0"/>
                  </a:lnTo>
                  <a:lnTo>
                    <a:pt x="8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62" name="Freeform 315">
              <a:extLst>
                <a:ext uri="{FF2B5EF4-FFF2-40B4-BE49-F238E27FC236}">
                  <a16:creationId xmlns:a16="http://schemas.microsoft.com/office/drawing/2014/main" id="{00000000-0008-0000-0200-000036833400}"/>
                </a:ext>
              </a:extLst>
            </xdr:cNvPr>
            <xdr:cNvSpPr>
              <a:spLocks/>
            </xdr:cNvSpPr>
          </xdr:nvSpPr>
          <xdr:spPr bwMode="auto">
            <a:xfrm>
              <a:off x="2721" y="2276"/>
              <a:ext cx="27" cy="28"/>
            </a:xfrm>
            <a:custGeom>
              <a:avLst/>
              <a:gdLst>
                <a:gd name="T0" fmla="*/ 0 w 5"/>
                <a:gd name="T1" fmla="*/ 0 h 5"/>
                <a:gd name="T2" fmla="*/ 0 w 5"/>
                <a:gd name="T3" fmla="*/ 0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2147483646 w 5"/>
                <a:gd name="T11" fmla="*/ 2147483646 h 5"/>
                <a:gd name="T12" fmla="*/ 2147483646 w 5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5"/>
                <a:gd name="T23" fmla="*/ 5 w 5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5">
                  <a:moveTo>
                    <a:pt x="0" y="0"/>
                  </a:moveTo>
                  <a:lnTo>
                    <a:pt x="0" y="0"/>
                  </a:lnTo>
                  <a:lnTo>
                    <a:pt x="1" y="2"/>
                  </a:lnTo>
                  <a:lnTo>
                    <a:pt x="2" y="3"/>
                  </a:lnTo>
                  <a:lnTo>
                    <a:pt x="3" y="4"/>
                  </a:lnTo>
                  <a:lnTo>
                    <a:pt x="5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63" name="Freeform 316">
              <a:extLst>
                <a:ext uri="{FF2B5EF4-FFF2-40B4-BE49-F238E27FC236}">
                  <a16:creationId xmlns:a16="http://schemas.microsoft.com/office/drawing/2014/main" id="{00000000-0008-0000-0200-000037833400}"/>
                </a:ext>
              </a:extLst>
            </xdr:cNvPr>
            <xdr:cNvSpPr>
              <a:spLocks/>
            </xdr:cNvSpPr>
          </xdr:nvSpPr>
          <xdr:spPr bwMode="auto">
            <a:xfrm>
              <a:off x="2759" y="2299"/>
              <a:ext cx="32" cy="17"/>
            </a:xfrm>
            <a:custGeom>
              <a:avLst/>
              <a:gdLst>
                <a:gd name="T0" fmla="*/ 0 w 6"/>
                <a:gd name="T1" fmla="*/ 2147483646 h 3"/>
                <a:gd name="T2" fmla="*/ 0 w 6"/>
                <a:gd name="T3" fmla="*/ 2147483646 h 3"/>
                <a:gd name="T4" fmla="*/ 2147483646 w 6"/>
                <a:gd name="T5" fmla="*/ 2147483646 h 3"/>
                <a:gd name="T6" fmla="*/ 2147483646 w 6"/>
                <a:gd name="T7" fmla="*/ 2147483646 h 3"/>
                <a:gd name="T8" fmla="*/ 2147483646 w 6"/>
                <a:gd name="T9" fmla="*/ 2147483646 h 3"/>
                <a:gd name="T10" fmla="*/ 2147483646 w 6"/>
                <a:gd name="T11" fmla="*/ 0 h 3"/>
                <a:gd name="T12" fmla="*/ 2147483646 w 6"/>
                <a:gd name="T13" fmla="*/ 0 h 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3"/>
                <a:gd name="T23" fmla="*/ 6 w 6"/>
                <a:gd name="T24" fmla="*/ 3 h 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3">
                  <a:moveTo>
                    <a:pt x="0" y="3"/>
                  </a:moveTo>
                  <a:lnTo>
                    <a:pt x="0" y="3"/>
                  </a:lnTo>
                  <a:lnTo>
                    <a:pt x="2" y="3"/>
                  </a:lnTo>
                  <a:lnTo>
                    <a:pt x="3" y="2"/>
                  </a:lnTo>
                  <a:lnTo>
                    <a:pt x="5" y="1"/>
                  </a:lnTo>
                  <a:lnTo>
                    <a:pt x="6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64" name="Freeform 317">
              <a:extLst>
                <a:ext uri="{FF2B5EF4-FFF2-40B4-BE49-F238E27FC236}">
                  <a16:creationId xmlns:a16="http://schemas.microsoft.com/office/drawing/2014/main" id="{00000000-0008-0000-0200-000038833400}"/>
                </a:ext>
              </a:extLst>
            </xdr:cNvPr>
            <xdr:cNvSpPr>
              <a:spLocks/>
            </xdr:cNvSpPr>
          </xdr:nvSpPr>
          <xdr:spPr bwMode="auto">
            <a:xfrm>
              <a:off x="2802" y="2299"/>
              <a:ext cx="26" cy="34"/>
            </a:xfrm>
            <a:custGeom>
              <a:avLst/>
              <a:gdLst>
                <a:gd name="T0" fmla="*/ 0 w 5"/>
                <a:gd name="T1" fmla="*/ 0 h 6"/>
                <a:gd name="T2" fmla="*/ 2147483646 w 5"/>
                <a:gd name="T3" fmla="*/ 2147483646 h 6"/>
                <a:gd name="T4" fmla="*/ 2147483646 w 5"/>
                <a:gd name="T5" fmla="*/ 2147483646 h 6"/>
                <a:gd name="T6" fmla="*/ 2147483646 w 5"/>
                <a:gd name="T7" fmla="*/ 2147483646 h 6"/>
                <a:gd name="T8" fmla="*/ 2147483646 w 5"/>
                <a:gd name="T9" fmla="*/ 2147483646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5"/>
                <a:gd name="T16" fmla="*/ 0 h 6"/>
                <a:gd name="T17" fmla="*/ 5 w 5"/>
                <a:gd name="T18" fmla="*/ 6 h 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5" h="6">
                  <a:moveTo>
                    <a:pt x="0" y="0"/>
                  </a:moveTo>
                  <a:lnTo>
                    <a:pt x="3" y="2"/>
                  </a:lnTo>
                  <a:lnTo>
                    <a:pt x="4" y="3"/>
                  </a:lnTo>
                  <a:lnTo>
                    <a:pt x="4" y="5"/>
                  </a:lnTo>
                  <a:lnTo>
                    <a:pt x="5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65" name="Freeform 318">
              <a:extLst>
                <a:ext uri="{FF2B5EF4-FFF2-40B4-BE49-F238E27FC236}">
                  <a16:creationId xmlns:a16="http://schemas.microsoft.com/office/drawing/2014/main" id="{00000000-0008-0000-0200-000039833400}"/>
                </a:ext>
              </a:extLst>
            </xdr:cNvPr>
            <xdr:cNvSpPr>
              <a:spLocks/>
            </xdr:cNvSpPr>
          </xdr:nvSpPr>
          <xdr:spPr bwMode="auto">
            <a:xfrm>
              <a:off x="2834" y="2338"/>
              <a:ext cx="16" cy="38"/>
            </a:xfrm>
            <a:custGeom>
              <a:avLst/>
              <a:gdLst>
                <a:gd name="T0" fmla="*/ 0 w 3"/>
                <a:gd name="T1" fmla="*/ 0 h 7"/>
                <a:gd name="T2" fmla="*/ 0 w 3"/>
                <a:gd name="T3" fmla="*/ 2147483646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2147483646 w 3"/>
                <a:gd name="T9" fmla="*/ 2147483646 h 7"/>
                <a:gd name="T10" fmla="*/ 2147483646 w 3"/>
                <a:gd name="T11" fmla="*/ 2147483646 h 7"/>
                <a:gd name="T12" fmla="*/ 2147483646 w 3"/>
                <a:gd name="T13" fmla="*/ 2147483646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"/>
                <a:gd name="T22" fmla="*/ 0 h 7"/>
                <a:gd name="T23" fmla="*/ 3 w 3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" h="7">
                  <a:moveTo>
                    <a:pt x="0" y="0"/>
                  </a:moveTo>
                  <a:lnTo>
                    <a:pt x="0" y="1"/>
                  </a:lnTo>
                  <a:lnTo>
                    <a:pt x="1" y="2"/>
                  </a:lnTo>
                  <a:lnTo>
                    <a:pt x="1" y="4"/>
                  </a:lnTo>
                  <a:lnTo>
                    <a:pt x="2" y="5"/>
                  </a:lnTo>
                  <a:lnTo>
                    <a:pt x="3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66" name="Freeform 319">
              <a:extLst>
                <a:ext uri="{FF2B5EF4-FFF2-40B4-BE49-F238E27FC236}">
                  <a16:creationId xmlns:a16="http://schemas.microsoft.com/office/drawing/2014/main" id="{00000000-0008-0000-0200-00003A833400}"/>
                </a:ext>
              </a:extLst>
            </xdr:cNvPr>
            <xdr:cNvSpPr>
              <a:spLocks/>
            </xdr:cNvSpPr>
          </xdr:nvSpPr>
          <xdr:spPr bwMode="auto">
            <a:xfrm>
              <a:off x="2855" y="2384"/>
              <a:ext cx="32" cy="34"/>
            </a:xfrm>
            <a:custGeom>
              <a:avLst/>
              <a:gdLst>
                <a:gd name="T0" fmla="*/ 0 w 6"/>
                <a:gd name="T1" fmla="*/ 0 h 6"/>
                <a:gd name="T2" fmla="*/ 2147483646 w 6"/>
                <a:gd name="T3" fmla="*/ 2147483646 h 6"/>
                <a:gd name="T4" fmla="*/ 2147483646 w 6"/>
                <a:gd name="T5" fmla="*/ 2147483646 h 6"/>
                <a:gd name="T6" fmla="*/ 2147483646 w 6"/>
                <a:gd name="T7" fmla="*/ 2147483646 h 6"/>
                <a:gd name="T8" fmla="*/ 2147483646 w 6"/>
                <a:gd name="T9" fmla="*/ 2147483646 h 6"/>
                <a:gd name="T10" fmla="*/ 2147483646 w 6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6"/>
                <a:gd name="T20" fmla="*/ 6 w 6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6">
                  <a:moveTo>
                    <a:pt x="0" y="0"/>
                  </a:moveTo>
                  <a:lnTo>
                    <a:pt x="1" y="1"/>
                  </a:lnTo>
                  <a:lnTo>
                    <a:pt x="2" y="2"/>
                  </a:lnTo>
                  <a:lnTo>
                    <a:pt x="4" y="3"/>
                  </a:lnTo>
                  <a:lnTo>
                    <a:pt x="5" y="4"/>
                  </a:lnTo>
                  <a:lnTo>
                    <a:pt x="6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67" name="Freeform 320">
              <a:extLst>
                <a:ext uri="{FF2B5EF4-FFF2-40B4-BE49-F238E27FC236}">
                  <a16:creationId xmlns:a16="http://schemas.microsoft.com/office/drawing/2014/main" id="{00000000-0008-0000-0200-00003B833400}"/>
                </a:ext>
              </a:extLst>
            </xdr:cNvPr>
            <xdr:cNvSpPr>
              <a:spLocks/>
            </xdr:cNvSpPr>
          </xdr:nvSpPr>
          <xdr:spPr bwMode="auto">
            <a:xfrm>
              <a:off x="2894" y="2423"/>
              <a:ext cx="20" cy="28"/>
            </a:xfrm>
            <a:custGeom>
              <a:avLst/>
              <a:gdLst>
                <a:gd name="T0" fmla="*/ 0 w 4"/>
                <a:gd name="T1" fmla="*/ 0 h 5"/>
                <a:gd name="T2" fmla="*/ 2147483646 w 4"/>
                <a:gd name="T3" fmla="*/ 0 h 5"/>
                <a:gd name="T4" fmla="*/ 2147483646 w 4"/>
                <a:gd name="T5" fmla="*/ 2147483646 h 5"/>
                <a:gd name="T6" fmla="*/ 2147483646 w 4"/>
                <a:gd name="T7" fmla="*/ 2147483646 h 5"/>
                <a:gd name="T8" fmla="*/ 2147483646 w 4"/>
                <a:gd name="T9" fmla="*/ 2147483646 h 5"/>
                <a:gd name="T10" fmla="*/ 2147483646 w 4"/>
                <a:gd name="T11" fmla="*/ 2147483646 h 5"/>
                <a:gd name="T12" fmla="*/ 2147483646 w 4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5"/>
                <a:gd name="T23" fmla="*/ 4 w 4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5">
                  <a:moveTo>
                    <a:pt x="0" y="0"/>
                  </a:moveTo>
                  <a:lnTo>
                    <a:pt x="2" y="0"/>
                  </a:lnTo>
                  <a:lnTo>
                    <a:pt x="3" y="1"/>
                  </a:lnTo>
                  <a:lnTo>
                    <a:pt x="3" y="3"/>
                  </a:lnTo>
                  <a:lnTo>
                    <a:pt x="4" y="4"/>
                  </a:lnTo>
                  <a:lnTo>
                    <a:pt x="3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68" name="Freeform 321">
              <a:extLst>
                <a:ext uri="{FF2B5EF4-FFF2-40B4-BE49-F238E27FC236}">
                  <a16:creationId xmlns:a16="http://schemas.microsoft.com/office/drawing/2014/main" id="{00000000-0008-0000-0200-00003C833400}"/>
                </a:ext>
              </a:extLst>
            </xdr:cNvPr>
            <xdr:cNvSpPr>
              <a:spLocks/>
            </xdr:cNvSpPr>
          </xdr:nvSpPr>
          <xdr:spPr bwMode="auto">
            <a:xfrm>
              <a:off x="2877" y="2463"/>
              <a:ext cx="21" cy="29"/>
            </a:xfrm>
            <a:custGeom>
              <a:avLst/>
              <a:gdLst>
                <a:gd name="T0" fmla="*/ 2147483646 w 4"/>
                <a:gd name="T1" fmla="*/ 0 h 5"/>
                <a:gd name="T2" fmla="*/ 2147483646 w 4"/>
                <a:gd name="T3" fmla="*/ 0 h 5"/>
                <a:gd name="T4" fmla="*/ 2147483646 w 4"/>
                <a:gd name="T5" fmla="*/ 2147483646 h 5"/>
                <a:gd name="T6" fmla="*/ 2147483646 w 4"/>
                <a:gd name="T7" fmla="*/ 2147483646 h 5"/>
                <a:gd name="T8" fmla="*/ 2147483646 w 4"/>
                <a:gd name="T9" fmla="*/ 2147483646 h 5"/>
                <a:gd name="T10" fmla="*/ 0 w 4"/>
                <a:gd name="T11" fmla="*/ 2147483646 h 5"/>
                <a:gd name="T12" fmla="*/ 0 w 4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5"/>
                <a:gd name="T23" fmla="*/ 4 w 4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5">
                  <a:moveTo>
                    <a:pt x="4" y="0"/>
                  </a:moveTo>
                  <a:lnTo>
                    <a:pt x="4" y="0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4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69" name="Freeform 322">
              <a:extLst>
                <a:ext uri="{FF2B5EF4-FFF2-40B4-BE49-F238E27FC236}">
                  <a16:creationId xmlns:a16="http://schemas.microsoft.com/office/drawing/2014/main" id="{00000000-0008-0000-0200-00003D833400}"/>
                </a:ext>
              </a:extLst>
            </xdr:cNvPr>
            <xdr:cNvSpPr>
              <a:spLocks/>
            </xdr:cNvSpPr>
          </xdr:nvSpPr>
          <xdr:spPr bwMode="auto">
            <a:xfrm>
              <a:off x="2855" y="2492"/>
              <a:ext cx="11" cy="34"/>
            </a:xfrm>
            <a:custGeom>
              <a:avLst/>
              <a:gdLst>
                <a:gd name="T0" fmla="*/ 2147483646 w 2"/>
                <a:gd name="T1" fmla="*/ 0 h 6"/>
                <a:gd name="T2" fmla="*/ 2147483646 w 2"/>
                <a:gd name="T3" fmla="*/ 2147483646 h 6"/>
                <a:gd name="T4" fmla="*/ 0 w 2"/>
                <a:gd name="T5" fmla="*/ 2147483646 h 6"/>
                <a:gd name="T6" fmla="*/ 2147483646 w 2"/>
                <a:gd name="T7" fmla="*/ 2147483646 h 6"/>
                <a:gd name="T8" fmla="*/ 2147483646 w 2"/>
                <a:gd name="T9" fmla="*/ 2147483646 h 6"/>
                <a:gd name="T10" fmla="*/ 2147483646 w 2"/>
                <a:gd name="T11" fmla="*/ 2147483646 h 6"/>
                <a:gd name="T12" fmla="*/ 2147483646 w 2"/>
                <a:gd name="T13" fmla="*/ 2147483646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"/>
                <a:gd name="T22" fmla="*/ 0 h 6"/>
                <a:gd name="T23" fmla="*/ 2 w 2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" h="6">
                  <a:moveTo>
                    <a:pt x="2" y="0"/>
                  </a:moveTo>
                  <a:lnTo>
                    <a:pt x="1" y="1"/>
                  </a:lnTo>
                  <a:lnTo>
                    <a:pt x="0" y="2"/>
                  </a:lnTo>
                  <a:lnTo>
                    <a:pt x="1" y="4"/>
                  </a:lnTo>
                  <a:lnTo>
                    <a:pt x="2" y="5"/>
                  </a:lnTo>
                  <a:lnTo>
                    <a:pt x="1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70" name="Freeform 323">
              <a:extLst>
                <a:ext uri="{FF2B5EF4-FFF2-40B4-BE49-F238E27FC236}">
                  <a16:creationId xmlns:a16="http://schemas.microsoft.com/office/drawing/2014/main" id="{00000000-0008-0000-0200-00003E833400}"/>
                </a:ext>
              </a:extLst>
            </xdr:cNvPr>
            <xdr:cNvSpPr>
              <a:spLocks/>
            </xdr:cNvSpPr>
          </xdr:nvSpPr>
          <xdr:spPr bwMode="auto">
            <a:xfrm>
              <a:off x="2855" y="2536"/>
              <a:ext cx="11" cy="28"/>
            </a:xfrm>
            <a:custGeom>
              <a:avLst/>
              <a:gdLst>
                <a:gd name="T0" fmla="*/ 2147483646 w 2"/>
                <a:gd name="T1" fmla="*/ 0 h 5"/>
                <a:gd name="T2" fmla="*/ 2147483646 w 2"/>
                <a:gd name="T3" fmla="*/ 2147483646 h 5"/>
                <a:gd name="T4" fmla="*/ 2147483646 w 2"/>
                <a:gd name="T5" fmla="*/ 2147483646 h 5"/>
                <a:gd name="T6" fmla="*/ 2147483646 w 2"/>
                <a:gd name="T7" fmla="*/ 2147483646 h 5"/>
                <a:gd name="T8" fmla="*/ 0 w 2"/>
                <a:gd name="T9" fmla="*/ 2147483646 h 5"/>
                <a:gd name="T10" fmla="*/ 0 w 2"/>
                <a:gd name="T11" fmla="*/ 2147483646 h 5"/>
                <a:gd name="T12" fmla="*/ 0 w 2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"/>
                <a:gd name="T22" fmla="*/ 0 h 5"/>
                <a:gd name="T23" fmla="*/ 2 w 2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" h="5">
                  <a:moveTo>
                    <a:pt x="2" y="0"/>
                  </a:moveTo>
                  <a:lnTo>
                    <a:pt x="2" y="1"/>
                  </a:lnTo>
                  <a:lnTo>
                    <a:pt x="2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71" name="Freeform 324">
              <a:extLst>
                <a:ext uri="{FF2B5EF4-FFF2-40B4-BE49-F238E27FC236}">
                  <a16:creationId xmlns:a16="http://schemas.microsoft.com/office/drawing/2014/main" id="{00000000-0008-0000-0200-00003F833400}"/>
                </a:ext>
              </a:extLst>
            </xdr:cNvPr>
            <xdr:cNvSpPr>
              <a:spLocks/>
            </xdr:cNvSpPr>
          </xdr:nvSpPr>
          <xdr:spPr bwMode="auto">
            <a:xfrm>
              <a:off x="2824" y="2526"/>
              <a:ext cx="31" cy="23"/>
            </a:xfrm>
            <a:custGeom>
              <a:avLst/>
              <a:gdLst>
                <a:gd name="T0" fmla="*/ 2147483646 w 6"/>
                <a:gd name="T1" fmla="*/ 2147483646 h 4"/>
                <a:gd name="T2" fmla="*/ 2147483646 w 6"/>
                <a:gd name="T3" fmla="*/ 2147483646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0 w 6"/>
                <a:gd name="T11" fmla="*/ 0 h 4"/>
                <a:gd name="T12" fmla="*/ 0 w 6"/>
                <a:gd name="T13" fmla="*/ 0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4"/>
                <a:gd name="T23" fmla="*/ 6 w 6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4">
                  <a:moveTo>
                    <a:pt x="6" y="3"/>
                  </a:moveTo>
                  <a:lnTo>
                    <a:pt x="5" y="4"/>
                  </a:lnTo>
                  <a:lnTo>
                    <a:pt x="4" y="3"/>
                  </a:lnTo>
                  <a:lnTo>
                    <a:pt x="3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72" name="Freeform 325">
              <a:extLst>
                <a:ext uri="{FF2B5EF4-FFF2-40B4-BE49-F238E27FC236}">
                  <a16:creationId xmlns:a16="http://schemas.microsoft.com/office/drawing/2014/main" id="{00000000-0008-0000-0200-000040833400}"/>
                </a:ext>
              </a:extLst>
            </xdr:cNvPr>
            <xdr:cNvSpPr>
              <a:spLocks/>
            </xdr:cNvSpPr>
          </xdr:nvSpPr>
          <xdr:spPr bwMode="auto">
            <a:xfrm>
              <a:off x="2769" y="2520"/>
              <a:ext cx="45" cy="0"/>
            </a:xfrm>
            <a:custGeom>
              <a:avLst/>
              <a:gdLst>
                <a:gd name="T0" fmla="*/ 2147483646 w 8"/>
                <a:gd name="T1" fmla="*/ 2147483646 w 8"/>
                <a:gd name="T2" fmla="*/ 2147483646 w 8"/>
                <a:gd name="T3" fmla="*/ 2147483646 w 8"/>
                <a:gd name="T4" fmla="*/ 0 w 8"/>
                <a:gd name="T5" fmla="*/ 0 60000 65536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w 8"/>
                <a:gd name="T11" fmla="*/ 8 w 8"/>
              </a:gdLst>
              <a:ahLst/>
              <a:cxnLst>
                <a:cxn ang="T5">
                  <a:pos x="T0" y="0"/>
                </a:cxn>
                <a:cxn ang="T6">
                  <a:pos x="T1" y="0"/>
                </a:cxn>
                <a:cxn ang="T7">
                  <a:pos x="T2" y="0"/>
                </a:cxn>
                <a:cxn ang="T8">
                  <a:pos x="T3" y="0"/>
                </a:cxn>
                <a:cxn ang="T9">
                  <a:pos x="T4" y="0"/>
                </a:cxn>
              </a:cxnLst>
              <a:rect l="T10" t="0" r="T11" b="0"/>
              <a:pathLst>
                <a:path w="8">
                  <a:moveTo>
                    <a:pt x="8" y="0"/>
                  </a:moveTo>
                  <a:lnTo>
                    <a:pt x="6" y="0"/>
                  </a:lnTo>
                  <a:lnTo>
                    <a:pt x="3" y="0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73" name="Freeform 326">
              <a:extLst>
                <a:ext uri="{FF2B5EF4-FFF2-40B4-BE49-F238E27FC236}">
                  <a16:creationId xmlns:a16="http://schemas.microsoft.com/office/drawing/2014/main" id="{00000000-0008-0000-0200-000041833400}"/>
                </a:ext>
              </a:extLst>
            </xdr:cNvPr>
            <xdr:cNvSpPr>
              <a:spLocks/>
            </xdr:cNvSpPr>
          </xdr:nvSpPr>
          <xdr:spPr bwMode="auto">
            <a:xfrm>
              <a:off x="2737" y="2531"/>
              <a:ext cx="21" cy="33"/>
            </a:xfrm>
            <a:custGeom>
              <a:avLst/>
              <a:gdLst>
                <a:gd name="T0" fmla="*/ 2147483646 w 4"/>
                <a:gd name="T1" fmla="*/ 0 h 6"/>
                <a:gd name="T2" fmla="*/ 2147483646 w 4"/>
                <a:gd name="T3" fmla="*/ 0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0 w 4"/>
                <a:gd name="T9" fmla="*/ 2147483646 h 6"/>
                <a:gd name="T10" fmla="*/ 0 w 4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6"/>
                <a:gd name="T20" fmla="*/ 4 w 4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6">
                  <a:moveTo>
                    <a:pt x="4" y="0"/>
                  </a:moveTo>
                  <a:lnTo>
                    <a:pt x="4" y="0"/>
                  </a:lnTo>
                  <a:lnTo>
                    <a:pt x="2" y="1"/>
                  </a:lnTo>
                  <a:lnTo>
                    <a:pt x="1" y="3"/>
                  </a:lnTo>
                  <a:lnTo>
                    <a:pt x="0" y="4"/>
                  </a:lnTo>
                  <a:lnTo>
                    <a:pt x="0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74" name="Freeform 327">
              <a:extLst>
                <a:ext uri="{FF2B5EF4-FFF2-40B4-BE49-F238E27FC236}">
                  <a16:creationId xmlns:a16="http://schemas.microsoft.com/office/drawing/2014/main" id="{00000000-0008-0000-0200-000042833400}"/>
                </a:ext>
              </a:extLst>
            </xdr:cNvPr>
            <xdr:cNvSpPr>
              <a:spLocks/>
            </xdr:cNvSpPr>
          </xdr:nvSpPr>
          <xdr:spPr bwMode="auto">
            <a:xfrm>
              <a:off x="2732" y="2569"/>
              <a:ext cx="5" cy="47"/>
            </a:xfrm>
            <a:custGeom>
              <a:avLst/>
              <a:gdLst>
                <a:gd name="T0" fmla="*/ 0 w 1"/>
                <a:gd name="T1" fmla="*/ 0 h 8"/>
                <a:gd name="T2" fmla="*/ 0 w 1"/>
                <a:gd name="T3" fmla="*/ 2147483646 h 8"/>
                <a:gd name="T4" fmla="*/ 2147483646 w 1"/>
                <a:gd name="T5" fmla="*/ 2147483646 h 8"/>
                <a:gd name="T6" fmla="*/ 2147483646 w 1"/>
                <a:gd name="T7" fmla="*/ 2147483646 h 8"/>
                <a:gd name="T8" fmla="*/ 2147483646 w 1"/>
                <a:gd name="T9" fmla="*/ 2147483646 h 8"/>
                <a:gd name="T10" fmla="*/ 0 w 1"/>
                <a:gd name="T11" fmla="*/ 2147483646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8"/>
                <a:gd name="T20" fmla="*/ 1 w 1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8">
                  <a:moveTo>
                    <a:pt x="0" y="0"/>
                  </a:moveTo>
                  <a:lnTo>
                    <a:pt x="0" y="2"/>
                  </a:lnTo>
                  <a:lnTo>
                    <a:pt x="1" y="3"/>
                  </a:lnTo>
                  <a:lnTo>
                    <a:pt x="1" y="5"/>
                  </a:lnTo>
                  <a:lnTo>
                    <a:pt x="1" y="7"/>
                  </a:lnTo>
                  <a:lnTo>
                    <a:pt x="0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75" name="Freeform 328">
              <a:extLst>
                <a:ext uri="{FF2B5EF4-FFF2-40B4-BE49-F238E27FC236}">
                  <a16:creationId xmlns:a16="http://schemas.microsoft.com/office/drawing/2014/main" id="{00000000-0008-0000-0200-000043833400}"/>
                </a:ext>
              </a:extLst>
            </xdr:cNvPr>
            <xdr:cNvSpPr>
              <a:spLocks/>
            </xdr:cNvSpPr>
          </xdr:nvSpPr>
          <xdr:spPr bwMode="auto">
            <a:xfrm>
              <a:off x="2726" y="2621"/>
              <a:ext cx="32" cy="18"/>
            </a:xfrm>
            <a:custGeom>
              <a:avLst/>
              <a:gdLst>
                <a:gd name="T0" fmla="*/ 0 w 6"/>
                <a:gd name="T1" fmla="*/ 0 h 3"/>
                <a:gd name="T2" fmla="*/ 0 w 6"/>
                <a:gd name="T3" fmla="*/ 0 h 3"/>
                <a:gd name="T4" fmla="*/ 2147483646 w 6"/>
                <a:gd name="T5" fmla="*/ 2147483646 h 3"/>
                <a:gd name="T6" fmla="*/ 2147483646 w 6"/>
                <a:gd name="T7" fmla="*/ 2147483646 h 3"/>
                <a:gd name="T8" fmla="*/ 2147483646 w 6"/>
                <a:gd name="T9" fmla="*/ 2147483646 h 3"/>
                <a:gd name="T10" fmla="*/ 2147483646 w 6"/>
                <a:gd name="T11" fmla="*/ 2147483646 h 3"/>
                <a:gd name="T12" fmla="*/ 2147483646 w 6"/>
                <a:gd name="T13" fmla="*/ 2147483646 h 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3"/>
                <a:gd name="T23" fmla="*/ 6 w 6"/>
                <a:gd name="T24" fmla="*/ 3 h 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3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2"/>
                  </a:lnTo>
                  <a:lnTo>
                    <a:pt x="4" y="3"/>
                  </a:lnTo>
                  <a:lnTo>
                    <a:pt x="6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76" name="Freeform 329">
              <a:extLst>
                <a:ext uri="{FF2B5EF4-FFF2-40B4-BE49-F238E27FC236}">
                  <a16:creationId xmlns:a16="http://schemas.microsoft.com/office/drawing/2014/main" id="{00000000-0008-0000-0200-000044833400}"/>
                </a:ext>
              </a:extLst>
            </xdr:cNvPr>
            <xdr:cNvSpPr>
              <a:spLocks/>
            </xdr:cNvSpPr>
          </xdr:nvSpPr>
          <xdr:spPr bwMode="auto">
            <a:xfrm>
              <a:off x="2769" y="2628"/>
              <a:ext cx="35" cy="11"/>
            </a:xfrm>
            <a:custGeom>
              <a:avLst/>
              <a:gdLst>
                <a:gd name="T0" fmla="*/ 0 w 6"/>
                <a:gd name="T1" fmla="*/ 2147483646 h 2"/>
                <a:gd name="T2" fmla="*/ 0 w 6"/>
                <a:gd name="T3" fmla="*/ 2147483646 h 2"/>
                <a:gd name="T4" fmla="*/ 2147483646 w 6"/>
                <a:gd name="T5" fmla="*/ 0 h 2"/>
                <a:gd name="T6" fmla="*/ 2147483646 w 6"/>
                <a:gd name="T7" fmla="*/ 0 h 2"/>
                <a:gd name="T8" fmla="*/ 2147483646 w 6"/>
                <a:gd name="T9" fmla="*/ 2147483646 h 2"/>
                <a:gd name="T10" fmla="*/ 2147483646 w 6"/>
                <a:gd name="T11" fmla="*/ 2147483646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2"/>
                <a:gd name="T20" fmla="*/ 6 w 6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2">
                  <a:moveTo>
                    <a:pt x="0" y="1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3" y="0"/>
                  </a:lnTo>
                  <a:lnTo>
                    <a:pt x="5" y="1"/>
                  </a:lnTo>
                  <a:lnTo>
                    <a:pt x="6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77" name="Freeform 330">
              <a:extLst>
                <a:ext uri="{FF2B5EF4-FFF2-40B4-BE49-F238E27FC236}">
                  <a16:creationId xmlns:a16="http://schemas.microsoft.com/office/drawing/2014/main" id="{00000000-0008-0000-0200-000045833400}"/>
                </a:ext>
              </a:extLst>
            </xdr:cNvPr>
            <xdr:cNvSpPr>
              <a:spLocks/>
            </xdr:cNvSpPr>
          </xdr:nvSpPr>
          <xdr:spPr bwMode="auto">
            <a:xfrm>
              <a:off x="2812" y="2644"/>
              <a:ext cx="11" cy="28"/>
            </a:xfrm>
            <a:custGeom>
              <a:avLst/>
              <a:gdLst>
                <a:gd name="T0" fmla="*/ 0 w 2"/>
                <a:gd name="T1" fmla="*/ 0 h 5"/>
                <a:gd name="T2" fmla="*/ 2147483646 w 2"/>
                <a:gd name="T3" fmla="*/ 0 h 5"/>
                <a:gd name="T4" fmla="*/ 2147483646 w 2"/>
                <a:gd name="T5" fmla="*/ 2147483646 h 5"/>
                <a:gd name="T6" fmla="*/ 2147483646 w 2"/>
                <a:gd name="T7" fmla="*/ 2147483646 h 5"/>
                <a:gd name="T8" fmla="*/ 0 w 2"/>
                <a:gd name="T9" fmla="*/ 2147483646 h 5"/>
                <a:gd name="T10" fmla="*/ 0 w 2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5"/>
                <a:gd name="T20" fmla="*/ 2 w 2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5">
                  <a:moveTo>
                    <a:pt x="0" y="0"/>
                  </a:moveTo>
                  <a:lnTo>
                    <a:pt x="1" y="0"/>
                  </a:lnTo>
                  <a:lnTo>
                    <a:pt x="2" y="3"/>
                  </a:lnTo>
                  <a:lnTo>
                    <a:pt x="2" y="5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78" name="Freeform 331">
              <a:extLst>
                <a:ext uri="{FF2B5EF4-FFF2-40B4-BE49-F238E27FC236}">
                  <a16:creationId xmlns:a16="http://schemas.microsoft.com/office/drawing/2014/main" id="{00000000-0008-0000-0200-000046833400}"/>
                </a:ext>
              </a:extLst>
            </xdr:cNvPr>
            <xdr:cNvSpPr>
              <a:spLocks/>
            </xdr:cNvSpPr>
          </xdr:nvSpPr>
          <xdr:spPr bwMode="auto">
            <a:xfrm>
              <a:off x="2769" y="2677"/>
              <a:ext cx="35" cy="19"/>
            </a:xfrm>
            <a:custGeom>
              <a:avLst/>
              <a:gdLst>
                <a:gd name="T0" fmla="*/ 2147483646 w 6"/>
                <a:gd name="T1" fmla="*/ 0 h 3"/>
                <a:gd name="T2" fmla="*/ 2147483646 w 6"/>
                <a:gd name="T3" fmla="*/ 0 h 3"/>
                <a:gd name="T4" fmla="*/ 2147483646 w 6"/>
                <a:gd name="T5" fmla="*/ 2147483646 h 3"/>
                <a:gd name="T6" fmla="*/ 2147483646 w 6"/>
                <a:gd name="T7" fmla="*/ 2147483646 h 3"/>
                <a:gd name="T8" fmla="*/ 2147483646 w 6"/>
                <a:gd name="T9" fmla="*/ 2147483646 h 3"/>
                <a:gd name="T10" fmla="*/ 0 w 6"/>
                <a:gd name="T11" fmla="*/ 2147483646 h 3"/>
                <a:gd name="T12" fmla="*/ 0 w 6"/>
                <a:gd name="T13" fmla="*/ 2147483646 h 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3"/>
                <a:gd name="T23" fmla="*/ 6 w 6"/>
                <a:gd name="T24" fmla="*/ 3 h 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3">
                  <a:moveTo>
                    <a:pt x="6" y="0"/>
                  </a:moveTo>
                  <a:lnTo>
                    <a:pt x="6" y="0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0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79" name="Freeform 332">
              <a:extLst>
                <a:ext uri="{FF2B5EF4-FFF2-40B4-BE49-F238E27FC236}">
                  <a16:creationId xmlns:a16="http://schemas.microsoft.com/office/drawing/2014/main" id="{00000000-0008-0000-0200-000047833400}"/>
                </a:ext>
              </a:extLst>
            </xdr:cNvPr>
            <xdr:cNvSpPr>
              <a:spLocks/>
            </xdr:cNvSpPr>
          </xdr:nvSpPr>
          <xdr:spPr bwMode="auto">
            <a:xfrm>
              <a:off x="2721" y="2668"/>
              <a:ext cx="37" cy="17"/>
            </a:xfrm>
            <a:custGeom>
              <a:avLst/>
              <a:gdLst>
                <a:gd name="T0" fmla="*/ 2147483646 w 7"/>
                <a:gd name="T1" fmla="*/ 2147483646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2147483646 w 7"/>
                <a:gd name="T9" fmla="*/ 2147483646 h 3"/>
                <a:gd name="T10" fmla="*/ 0 w 7"/>
                <a:gd name="T11" fmla="*/ 0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3"/>
                <a:gd name="T20" fmla="*/ 7 w 7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3">
                  <a:moveTo>
                    <a:pt x="7" y="2"/>
                  </a:moveTo>
                  <a:lnTo>
                    <a:pt x="6" y="2"/>
                  </a:lnTo>
                  <a:lnTo>
                    <a:pt x="5" y="3"/>
                  </a:lnTo>
                  <a:lnTo>
                    <a:pt x="3" y="2"/>
                  </a:lnTo>
                  <a:lnTo>
                    <a:pt x="2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80" name="Freeform 333">
              <a:extLst>
                <a:ext uri="{FF2B5EF4-FFF2-40B4-BE49-F238E27FC236}">
                  <a16:creationId xmlns:a16="http://schemas.microsoft.com/office/drawing/2014/main" id="{00000000-0008-0000-0200-000048833400}"/>
                </a:ext>
              </a:extLst>
            </xdr:cNvPr>
            <xdr:cNvSpPr>
              <a:spLocks/>
            </xdr:cNvSpPr>
          </xdr:nvSpPr>
          <xdr:spPr bwMode="auto">
            <a:xfrm>
              <a:off x="2679" y="2662"/>
              <a:ext cx="37" cy="6"/>
            </a:xfrm>
            <a:custGeom>
              <a:avLst/>
              <a:gdLst>
                <a:gd name="T0" fmla="*/ 2147483646 w 7"/>
                <a:gd name="T1" fmla="*/ 0 h 1"/>
                <a:gd name="T2" fmla="*/ 2147483646 w 7"/>
                <a:gd name="T3" fmla="*/ 0 h 1"/>
                <a:gd name="T4" fmla="*/ 2147483646 w 7"/>
                <a:gd name="T5" fmla="*/ 2147483646 h 1"/>
                <a:gd name="T6" fmla="*/ 2147483646 w 7"/>
                <a:gd name="T7" fmla="*/ 2147483646 h 1"/>
                <a:gd name="T8" fmla="*/ 0 w 7"/>
                <a:gd name="T9" fmla="*/ 0 h 1"/>
                <a:gd name="T10" fmla="*/ 0 w 7"/>
                <a:gd name="T11" fmla="*/ 0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1"/>
                <a:gd name="T20" fmla="*/ 7 w 7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1">
                  <a:moveTo>
                    <a:pt x="7" y="0"/>
                  </a:moveTo>
                  <a:lnTo>
                    <a:pt x="5" y="0"/>
                  </a:lnTo>
                  <a:lnTo>
                    <a:pt x="4" y="1"/>
                  </a:lnTo>
                  <a:lnTo>
                    <a:pt x="2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81" name="Freeform 334">
              <a:extLst>
                <a:ext uri="{FF2B5EF4-FFF2-40B4-BE49-F238E27FC236}">
                  <a16:creationId xmlns:a16="http://schemas.microsoft.com/office/drawing/2014/main" id="{00000000-0008-0000-0200-000049833400}"/>
                </a:ext>
              </a:extLst>
            </xdr:cNvPr>
            <xdr:cNvSpPr>
              <a:spLocks/>
            </xdr:cNvSpPr>
          </xdr:nvSpPr>
          <xdr:spPr bwMode="auto">
            <a:xfrm>
              <a:off x="2625" y="2668"/>
              <a:ext cx="42" cy="0"/>
            </a:xfrm>
            <a:custGeom>
              <a:avLst/>
              <a:gdLst>
                <a:gd name="T0" fmla="*/ 2147483646 w 8"/>
                <a:gd name="T1" fmla="*/ 2147483646 w 8"/>
                <a:gd name="T2" fmla="*/ 2147483646 w 8"/>
                <a:gd name="T3" fmla="*/ 2147483646 w 8"/>
                <a:gd name="T4" fmla="*/ 0 w 8"/>
                <a:gd name="T5" fmla="*/ 0 w 8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8"/>
                <a:gd name="T13" fmla="*/ 8 w 8"/>
              </a:gdLst>
              <a:ahLst/>
              <a:cxnLst>
                <a:cxn ang="T6">
                  <a:pos x="T0" y="0"/>
                </a:cxn>
                <a:cxn ang="T7">
                  <a:pos x="T1" y="0"/>
                </a:cxn>
                <a:cxn ang="T8">
                  <a:pos x="T2" y="0"/>
                </a:cxn>
                <a:cxn ang="T9">
                  <a:pos x="T3" y="0"/>
                </a:cxn>
                <a:cxn ang="T10">
                  <a:pos x="T4" y="0"/>
                </a:cxn>
                <a:cxn ang="T11">
                  <a:pos x="T5" y="0"/>
                </a:cxn>
              </a:cxnLst>
              <a:rect l="T12" t="0" r="T13" b="0"/>
              <a:pathLst>
                <a:path w="8">
                  <a:moveTo>
                    <a:pt x="8" y="0"/>
                  </a:moveTo>
                  <a:lnTo>
                    <a:pt x="6" y="0"/>
                  </a:lnTo>
                  <a:lnTo>
                    <a:pt x="4" y="0"/>
                  </a:lnTo>
                  <a:lnTo>
                    <a:pt x="2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82" name="Freeform 335">
              <a:extLst>
                <a:ext uri="{FF2B5EF4-FFF2-40B4-BE49-F238E27FC236}">
                  <a16:creationId xmlns:a16="http://schemas.microsoft.com/office/drawing/2014/main" id="{00000000-0008-0000-0200-00004A833400}"/>
                </a:ext>
              </a:extLst>
            </xdr:cNvPr>
            <xdr:cNvSpPr>
              <a:spLocks/>
            </xdr:cNvSpPr>
          </xdr:nvSpPr>
          <xdr:spPr bwMode="auto">
            <a:xfrm>
              <a:off x="2571" y="2668"/>
              <a:ext cx="42" cy="4"/>
            </a:xfrm>
            <a:custGeom>
              <a:avLst/>
              <a:gdLst>
                <a:gd name="T0" fmla="*/ 2147483646 w 8"/>
                <a:gd name="T1" fmla="*/ 0 h 1"/>
                <a:gd name="T2" fmla="*/ 2147483646 w 8"/>
                <a:gd name="T3" fmla="*/ 0 h 1"/>
                <a:gd name="T4" fmla="*/ 2147483646 w 8"/>
                <a:gd name="T5" fmla="*/ 0 h 1"/>
                <a:gd name="T6" fmla="*/ 2147483646 w 8"/>
                <a:gd name="T7" fmla="*/ 2147483646 h 1"/>
                <a:gd name="T8" fmla="*/ 2147483646 w 8"/>
                <a:gd name="T9" fmla="*/ 0 h 1"/>
                <a:gd name="T10" fmla="*/ 0 w 8"/>
                <a:gd name="T11" fmla="*/ 0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8"/>
                <a:gd name="T19" fmla="*/ 0 h 1"/>
                <a:gd name="T20" fmla="*/ 8 w 8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8" h="1">
                  <a:moveTo>
                    <a:pt x="8" y="0"/>
                  </a:moveTo>
                  <a:lnTo>
                    <a:pt x="6" y="0"/>
                  </a:lnTo>
                  <a:lnTo>
                    <a:pt x="4" y="0"/>
                  </a:lnTo>
                  <a:lnTo>
                    <a:pt x="2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83" name="Freeform 336">
              <a:extLst>
                <a:ext uri="{FF2B5EF4-FFF2-40B4-BE49-F238E27FC236}">
                  <a16:creationId xmlns:a16="http://schemas.microsoft.com/office/drawing/2014/main" id="{00000000-0008-0000-0200-00004B833400}"/>
                </a:ext>
              </a:extLst>
            </xdr:cNvPr>
            <xdr:cNvSpPr>
              <a:spLocks/>
            </xdr:cNvSpPr>
          </xdr:nvSpPr>
          <xdr:spPr bwMode="auto">
            <a:xfrm>
              <a:off x="2524" y="2662"/>
              <a:ext cx="36" cy="6"/>
            </a:xfrm>
            <a:custGeom>
              <a:avLst/>
              <a:gdLst>
                <a:gd name="T0" fmla="*/ 2147483646 w 7"/>
                <a:gd name="T1" fmla="*/ 2147483646 h 1"/>
                <a:gd name="T2" fmla="*/ 2147483646 w 7"/>
                <a:gd name="T3" fmla="*/ 2147483646 h 1"/>
                <a:gd name="T4" fmla="*/ 2147483646 w 7"/>
                <a:gd name="T5" fmla="*/ 0 h 1"/>
                <a:gd name="T6" fmla="*/ 2147483646 w 7"/>
                <a:gd name="T7" fmla="*/ 0 h 1"/>
                <a:gd name="T8" fmla="*/ 2147483646 w 7"/>
                <a:gd name="T9" fmla="*/ 0 h 1"/>
                <a:gd name="T10" fmla="*/ 0 w 7"/>
                <a:gd name="T11" fmla="*/ 2147483646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1"/>
                <a:gd name="T20" fmla="*/ 7 w 7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1">
                  <a:moveTo>
                    <a:pt x="7" y="1"/>
                  </a:moveTo>
                  <a:lnTo>
                    <a:pt x="6" y="1"/>
                  </a:lnTo>
                  <a:lnTo>
                    <a:pt x="5" y="0"/>
                  </a:lnTo>
                  <a:lnTo>
                    <a:pt x="3" y="0"/>
                  </a:lnTo>
                  <a:lnTo>
                    <a:pt x="1" y="0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84" name="Freeform 337">
              <a:extLst>
                <a:ext uri="{FF2B5EF4-FFF2-40B4-BE49-F238E27FC236}">
                  <a16:creationId xmlns:a16="http://schemas.microsoft.com/office/drawing/2014/main" id="{00000000-0008-0000-0200-00004C833400}"/>
                </a:ext>
              </a:extLst>
            </xdr:cNvPr>
            <xdr:cNvSpPr>
              <a:spLocks/>
            </xdr:cNvSpPr>
          </xdr:nvSpPr>
          <xdr:spPr bwMode="auto">
            <a:xfrm>
              <a:off x="2480" y="2668"/>
              <a:ext cx="32" cy="23"/>
            </a:xfrm>
            <a:custGeom>
              <a:avLst/>
              <a:gdLst>
                <a:gd name="T0" fmla="*/ 2147483646 w 6"/>
                <a:gd name="T1" fmla="*/ 0 h 4"/>
                <a:gd name="T2" fmla="*/ 2147483646 w 6"/>
                <a:gd name="T3" fmla="*/ 0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0 w 6"/>
                <a:gd name="T9" fmla="*/ 2147483646 h 4"/>
                <a:gd name="T10" fmla="*/ 0 w 6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4"/>
                <a:gd name="T20" fmla="*/ 6 w 6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4">
                  <a:moveTo>
                    <a:pt x="6" y="0"/>
                  </a:moveTo>
                  <a:lnTo>
                    <a:pt x="4" y="0"/>
                  </a:lnTo>
                  <a:lnTo>
                    <a:pt x="2" y="1"/>
                  </a:lnTo>
                  <a:lnTo>
                    <a:pt x="1" y="2"/>
                  </a:lnTo>
                  <a:lnTo>
                    <a:pt x="0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85" name="Freeform 338">
              <a:extLst>
                <a:ext uri="{FF2B5EF4-FFF2-40B4-BE49-F238E27FC236}">
                  <a16:creationId xmlns:a16="http://schemas.microsoft.com/office/drawing/2014/main" id="{00000000-0008-0000-0200-00004D833400}"/>
                </a:ext>
              </a:extLst>
            </xdr:cNvPr>
            <xdr:cNvSpPr>
              <a:spLocks/>
            </xdr:cNvSpPr>
          </xdr:nvSpPr>
          <xdr:spPr bwMode="auto">
            <a:xfrm>
              <a:off x="2442" y="2696"/>
              <a:ext cx="26" cy="33"/>
            </a:xfrm>
            <a:custGeom>
              <a:avLst/>
              <a:gdLst>
                <a:gd name="T0" fmla="*/ 2147483646 w 5"/>
                <a:gd name="T1" fmla="*/ 0 h 6"/>
                <a:gd name="T2" fmla="*/ 2147483646 w 5"/>
                <a:gd name="T3" fmla="*/ 0 h 6"/>
                <a:gd name="T4" fmla="*/ 2147483646 w 5"/>
                <a:gd name="T5" fmla="*/ 2147483646 h 6"/>
                <a:gd name="T6" fmla="*/ 2147483646 w 5"/>
                <a:gd name="T7" fmla="*/ 2147483646 h 6"/>
                <a:gd name="T8" fmla="*/ 2147483646 w 5"/>
                <a:gd name="T9" fmla="*/ 2147483646 h 6"/>
                <a:gd name="T10" fmla="*/ 0 w 5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6"/>
                <a:gd name="T20" fmla="*/ 5 w 5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6">
                  <a:moveTo>
                    <a:pt x="5" y="0"/>
                  </a:moveTo>
                  <a:lnTo>
                    <a:pt x="5" y="0"/>
                  </a:lnTo>
                  <a:lnTo>
                    <a:pt x="4" y="2"/>
                  </a:lnTo>
                  <a:lnTo>
                    <a:pt x="3" y="4"/>
                  </a:lnTo>
                  <a:lnTo>
                    <a:pt x="2" y="5"/>
                  </a:lnTo>
                  <a:lnTo>
                    <a:pt x="0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86" name="Freeform 339">
              <a:extLst>
                <a:ext uri="{FF2B5EF4-FFF2-40B4-BE49-F238E27FC236}">
                  <a16:creationId xmlns:a16="http://schemas.microsoft.com/office/drawing/2014/main" id="{00000000-0008-0000-0200-00004E833400}"/>
                </a:ext>
              </a:extLst>
            </xdr:cNvPr>
            <xdr:cNvSpPr>
              <a:spLocks/>
            </xdr:cNvSpPr>
          </xdr:nvSpPr>
          <xdr:spPr bwMode="auto">
            <a:xfrm>
              <a:off x="2405" y="2734"/>
              <a:ext cx="32" cy="34"/>
            </a:xfrm>
            <a:custGeom>
              <a:avLst/>
              <a:gdLst>
                <a:gd name="T0" fmla="*/ 2147483646 w 6"/>
                <a:gd name="T1" fmla="*/ 0 h 6"/>
                <a:gd name="T2" fmla="*/ 2147483646 w 6"/>
                <a:gd name="T3" fmla="*/ 2147483646 h 6"/>
                <a:gd name="T4" fmla="*/ 2147483646 w 6"/>
                <a:gd name="T5" fmla="*/ 2147483646 h 6"/>
                <a:gd name="T6" fmla="*/ 2147483646 w 6"/>
                <a:gd name="T7" fmla="*/ 2147483646 h 6"/>
                <a:gd name="T8" fmla="*/ 2147483646 w 6"/>
                <a:gd name="T9" fmla="*/ 2147483646 h 6"/>
                <a:gd name="T10" fmla="*/ 0 w 6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6"/>
                <a:gd name="T20" fmla="*/ 6 w 6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6">
                  <a:moveTo>
                    <a:pt x="6" y="0"/>
                  </a:moveTo>
                  <a:lnTo>
                    <a:pt x="5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0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87" name="Freeform 340">
              <a:extLst>
                <a:ext uri="{FF2B5EF4-FFF2-40B4-BE49-F238E27FC236}">
                  <a16:creationId xmlns:a16="http://schemas.microsoft.com/office/drawing/2014/main" id="{00000000-0008-0000-0200-00004F833400}"/>
                </a:ext>
              </a:extLst>
            </xdr:cNvPr>
            <xdr:cNvSpPr>
              <a:spLocks/>
            </xdr:cNvSpPr>
          </xdr:nvSpPr>
          <xdr:spPr bwMode="auto">
            <a:xfrm>
              <a:off x="2379" y="2781"/>
              <a:ext cx="20" cy="28"/>
            </a:xfrm>
            <a:custGeom>
              <a:avLst/>
              <a:gdLst>
                <a:gd name="T0" fmla="*/ 2147483646 w 4"/>
                <a:gd name="T1" fmla="*/ 0 h 5"/>
                <a:gd name="T2" fmla="*/ 2147483646 w 4"/>
                <a:gd name="T3" fmla="*/ 0 h 5"/>
                <a:gd name="T4" fmla="*/ 2147483646 w 4"/>
                <a:gd name="T5" fmla="*/ 2147483646 h 5"/>
                <a:gd name="T6" fmla="*/ 2147483646 w 4"/>
                <a:gd name="T7" fmla="*/ 2147483646 h 5"/>
                <a:gd name="T8" fmla="*/ 2147483646 w 4"/>
                <a:gd name="T9" fmla="*/ 2147483646 h 5"/>
                <a:gd name="T10" fmla="*/ 0 w 4"/>
                <a:gd name="T11" fmla="*/ 2147483646 h 5"/>
                <a:gd name="T12" fmla="*/ 0 w 4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5"/>
                <a:gd name="T23" fmla="*/ 4 w 4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5">
                  <a:moveTo>
                    <a:pt x="4" y="0"/>
                  </a:moveTo>
                  <a:lnTo>
                    <a:pt x="4" y="0"/>
                  </a:lnTo>
                  <a:lnTo>
                    <a:pt x="3" y="2"/>
                  </a:lnTo>
                  <a:lnTo>
                    <a:pt x="2" y="4"/>
                  </a:lnTo>
                  <a:lnTo>
                    <a:pt x="1" y="5"/>
                  </a:lnTo>
                  <a:lnTo>
                    <a:pt x="0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88" name="Freeform 341">
              <a:extLst>
                <a:ext uri="{FF2B5EF4-FFF2-40B4-BE49-F238E27FC236}">
                  <a16:creationId xmlns:a16="http://schemas.microsoft.com/office/drawing/2014/main" id="{00000000-0008-0000-0200-000050833400}"/>
                </a:ext>
              </a:extLst>
            </xdr:cNvPr>
            <xdr:cNvSpPr>
              <a:spLocks/>
            </xdr:cNvSpPr>
          </xdr:nvSpPr>
          <xdr:spPr bwMode="auto">
            <a:xfrm>
              <a:off x="2346" y="2765"/>
              <a:ext cx="21" cy="34"/>
            </a:xfrm>
            <a:custGeom>
              <a:avLst/>
              <a:gdLst>
                <a:gd name="T0" fmla="*/ 2147483646 w 4"/>
                <a:gd name="T1" fmla="*/ 2147483646 h 6"/>
                <a:gd name="T2" fmla="*/ 2147483646 w 4"/>
                <a:gd name="T3" fmla="*/ 2147483646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0 w 4"/>
                <a:gd name="T9" fmla="*/ 0 h 6"/>
                <a:gd name="T10" fmla="*/ 0 w 4"/>
                <a:gd name="T11" fmla="*/ 0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6"/>
                <a:gd name="T20" fmla="*/ 4 w 4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6">
                  <a:moveTo>
                    <a:pt x="4" y="6"/>
                  </a:moveTo>
                  <a:lnTo>
                    <a:pt x="3" y="5"/>
                  </a:lnTo>
                  <a:lnTo>
                    <a:pt x="2" y="3"/>
                  </a:lnTo>
                  <a:lnTo>
                    <a:pt x="1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89" name="Freeform 342">
              <a:extLst>
                <a:ext uri="{FF2B5EF4-FFF2-40B4-BE49-F238E27FC236}">
                  <a16:creationId xmlns:a16="http://schemas.microsoft.com/office/drawing/2014/main" id="{00000000-0008-0000-0200-000051833400}"/>
                </a:ext>
              </a:extLst>
            </xdr:cNvPr>
            <xdr:cNvSpPr>
              <a:spLocks/>
            </xdr:cNvSpPr>
          </xdr:nvSpPr>
          <xdr:spPr bwMode="auto">
            <a:xfrm>
              <a:off x="2297" y="2748"/>
              <a:ext cx="36" cy="9"/>
            </a:xfrm>
            <a:custGeom>
              <a:avLst/>
              <a:gdLst>
                <a:gd name="T0" fmla="*/ 2147483646 w 7"/>
                <a:gd name="T1" fmla="*/ 2147483646 h 2"/>
                <a:gd name="T2" fmla="*/ 2147483646 w 7"/>
                <a:gd name="T3" fmla="*/ 2147483646 h 2"/>
                <a:gd name="T4" fmla="*/ 2147483646 w 7"/>
                <a:gd name="T5" fmla="*/ 2147483646 h 2"/>
                <a:gd name="T6" fmla="*/ 2147483646 w 7"/>
                <a:gd name="T7" fmla="*/ 0 h 2"/>
                <a:gd name="T8" fmla="*/ 2147483646 w 7"/>
                <a:gd name="T9" fmla="*/ 0 h 2"/>
                <a:gd name="T10" fmla="*/ 0 w 7"/>
                <a:gd name="T11" fmla="*/ 0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2"/>
                <a:gd name="T20" fmla="*/ 7 w 7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2">
                  <a:moveTo>
                    <a:pt x="7" y="2"/>
                  </a:moveTo>
                  <a:lnTo>
                    <a:pt x="6" y="2"/>
                  </a:lnTo>
                  <a:lnTo>
                    <a:pt x="4" y="1"/>
                  </a:lnTo>
                  <a:lnTo>
                    <a:pt x="3" y="0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90" name="Freeform 343">
              <a:extLst>
                <a:ext uri="{FF2B5EF4-FFF2-40B4-BE49-F238E27FC236}">
                  <a16:creationId xmlns:a16="http://schemas.microsoft.com/office/drawing/2014/main" id="{00000000-0008-0000-0200-000052833400}"/>
                </a:ext>
              </a:extLst>
            </xdr:cNvPr>
            <xdr:cNvSpPr>
              <a:spLocks/>
            </xdr:cNvSpPr>
          </xdr:nvSpPr>
          <xdr:spPr bwMode="auto">
            <a:xfrm>
              <a:off x="2249" y="2748"/>
              <a:ext cx="40" cy="4"/>
            </a:xfrm>
            <a:custGeom>
              <a:avLst/>
              <a:gdLst>
                <a:gd name="T0" fmla="*/ 2147483646 w 7"/>
                <a:gd name="T1" fmla="*/ 2147483646 h 1"/>
                <a:gd name="T2" fmla="*/ 2147483646 w 7"/>
                <a:gd name="T3" fmla="*/ 2147483646 h 1"/>
                <a:gd name="T4" fmla="*/ 2147483646 w 7"/>
                <a:gd name="T5" fmla="*/ 2147483646 h 1"/>
                <a:gd name="T6" fmla="*/ 2147483646 w 7"/>
                <a:gd name="T7" fmla="*/ 0 h 1"/>
                <a:gd name="T8" fmla="*/ 2147483646 w 7"/>
                <a:gd name="T9" fmla="*/ 2147483646 h 1"/>
                <a:gd name="T10" fmla="*/ 2147483646 w 7"/>
                <a:gd name="T11" fmla="*/ 2147483646 h 1"/>
                <a:gd name="T12" fmla="*/ 0 w 7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7"/>
                <a:gd name="T22" fmla="*/ 0 h 1"/>
                <a:gd name="T23" fmla="*/ 7 w 7"/>
                <a:gd name="T24" fmla="*/ 1 h 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7" h="1">
                  <a:moveTo>
                    <a:pt x="7" y="1"/>
                  </a:moveTo>
                  <a:lnTo>
                    <a:pt x="7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3" y="1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91" name="Freeform 344">
              <a:extLst>
                <a:ext uri="{FF2B5EF4-FFF2-40B4-BE49-F238E27FC236}">
                  <a16:creationId xmlns:a16="http://schemas.microsoft.com/office/drawing/2014/main" id="{00000000-0008-0000-0200-000053833400}"/>
                </a:ext>
              </a:extLst>
            </xdr:cNvPr>
            <xdr:cNvSpPr>
              <a:spLocks/>
            </xdr:cNvSpPr>
          </xdr:nvSpPr>
          <xdr:spPr bwMode="auto">
            <a:xfrm>
              <a:off x="2222" y="2734"/>
              <a:ext cx="26" cy="29"/>
            </a:xfrm>
            <a:custGeom>
              <a:avLst/>
              <a:gdLst>
                <a:gd name="T0" fmla="*/ 2147483646 w 5"/>
                <a:gd name="T1" fmla="*/ 0 h 5"/>
                <a:gd name="T2" fmla="*/ 2147483646 w 5"/>
                <a:gd name="T3" fmla="*/ 0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0 w 5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5"/>
                <a:gd name="T20" fmla="*/ 5 w 5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5">
                  <a:moveTo>
                    <a:pt x="5" y="0"/>
                  </a:moveTo>
                  <a:lnTo>
                    <a:pt x="5" y="0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5"/>
                  </a:lnTo>
                  <a:lnTo>
                    <a:pt x="0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92" name="Freeform 345">
              <a:extLst>
                <a:ext uri="{FF2B5EF4-FFF2-40B4-BE49-F238E27FC236}">
                  <a16:creationId xmlns:a16="http://schemas.microsoft.com/office/drawing/2014/main" id="{00000000-0008-0000-0200-000054833400}"/>
                </a:ext>
              </a:extLst>
            </xdr:cNvPr>
            <xdr:cNvSpPr>
              <a:spLocks/>
            </xdr:cNvSpPr>
          </xdr:nvSpPr>
          <xdr:spPr bwMode="auto">
            <a:xfrm>
              <a:off x="2195" y="2713"/>
              <a:ext cx="22" cy="39"/>
            </a:xfrm>
            <a:custGeom>
              <a:avLst/>
              <a:gdLst>
                <a:gd name="T0" fmla="*/ 2147483646 w 4"/>
                <a:gd name="T1" fmla="*/ 2147483646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2147483646 w 4"/>
                <a:gd name="T9" fmla="*/ 2147483646 h 7"/>
                <a:gd name="T10" fmla="*/ 0 w 4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7"/>
                <a:gd name="T20" fmla="*/ 4 w 4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7">
                  <a:moveTo>
                    <a:pt x="4" y="7"/>
                  </a:moveTo>
                  <a:lnTo>
                    <a:pt x="3" y="6"/>
                  </a:lnTo>
                  <a:lnTo>
                    <a:pt x="3" y="4"/>
                  </a:lnTo>
                  <a:lnTo>
                    <a:pt x="2" y="2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93" name="Freeform 346">
              <a:extLst>
                <a:ext uri="{FF2B5EF4-FFF2-40B4-BE49-F238E27FC236}">
                  <a16:creationId xmlns:a16="http://schemas.microsoft.com/office/drawing/2014/main" id="{00000000-0008-0000-0200-000055833400}"/>
                </a:ext>
              </a:extLst>
            </xdr:cNvPr>
            <xdr:cNvSpPr>
              <a:spLocks/>
            </xdr:cNvSpPr>
          </xdr:nvSpPr>
          <xdr:spPr bwMode="auto">
            <a:xfrm>
              <a:off x="2154" y="2691"/>
              <a:ext cx="36" cy="17"/>
            </a:xfrm>
            <a:custGeom>
              <a:avLst/>
              <a:gdLst>
                <a:gd name="T0" fmla="*/ 2147483646 w 7"/>
                <a:gd name="T1" fmla="*/ 2147483646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2147483646 w 7"/>
                <a:gd name="T9" fmla="*/ 0 h 3"/>
                <a:gd name="T10" fmla="*/ 0 w 7"/>
                <a:gd name="T11" fmla="*/ 0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3"/>
                <a:gd name="T20" fmla="*/ 7 w 7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3">
                  <a:moveTo>
                    <a:pt x="7" y="3"/>
                  </a:moveTo>
                  <a:lnTo>
                    <a:pt x="7" y="2"/>
                  </a:lnTo>
                  <a:lnTo>
                    <a:pt x="5" y="1"/>
                  </a:lnTo>
                  <a:lnTo>
                    <a:pt x="3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94" name="Freeform 347">
              <a:extLst>
                <a:ext uri="{FF2B5EF4-FFF2-40B4-BE49-F238E27FC236}">
                  <a16:creationId xmlns:a16="http://schemas.microsoft.com/office/drawing/2014/main" id="{00000000-0008-0000-0200-000056833400}"/>
                </a:ext>
              </a:extLst>
            </xdr:cNvPr>
            <xdr:cNvSpPr>
              <a:spLocks/>
            </xdr:cNvSpPr>
          </xdr:nvSpPr>
          <xdr:spPr bwMode="auto">
            <a:xfrm>
              <a:off x="2115" y="2672"/>
              <a:ext cx="32" cy="24"/>
            </a:xfrm>
            <a:custGeom>
              <a:avLst/>
              <a:gdLst>
                <a:gd name="T0" fmla="*/ 2147483646 w 6"/>
                <a:gd name="T1" fmla="*/ 2147483646 h 4"/>
                <a:gd name="T2" fmla="*/ 2147483646 w 6"/>
                <a:gd name="T3" fmla="*/ 2147483646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0 w 6"/>
                <a:gd name="T11" fmla="*/ 0 h 4"/>
                <a:gd name="T12" fmla="*/ 0 w 6"/>
                <a:gd name="T13" fmla="*/ 0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4"/>
                <a:gd name="T23" fmla="*/ 6 w 6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4">
                  <a:moveTo>
                    <a:pt x="6" y="3"/>
                  </a:moveTo>
                  <a:lnTo>
                    <a:pt x="5" y="4"/>
                  </a:lnTo>
                  <a:lnTo>
                    <a:pt x="4" y="3"/>
                  </a:lnTo>
                  <a:lnTo>
                    <a:pt x="2" y="3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95" name="Freeform 348">
              <a:extLst>
                <a:ext uri="{FF2B5EF4-FFF2-40B4-BE49-F238E27FC236}">
                  <a16:creationId xmlns:a16="http://schemas.microsoft.com/office/drawing/2014/main" id="{00000000-0008-0000-0200-000057833400}"/>
                </a:ext>
              </a:extLst>
            </xdr:cNvPr>
            <xdr:cNvSpPr>
              <a:spLocks/>
            </xdr:cNvSpPr>
          </xdr:nvSpPr>
          <xdr:spPr bwMode="auto">
            <a:xfrm>
              <a:off x="2067" y="2649"/>
              <a:ext cx="36" cy="11"/>
            </a:xfrm>
            <a:custGeom>
              <a:avLst/>
              <a:gdLst>
                <a:gd name="T0" fmla="*/ 2147483646 w 7"/>
                <a:gd name="T1" fmla="*/ 2147483646 h 2"/>
                <a:gd name="T2" fmla="*/ 2147483646 w 7"/>
                <a:gd name="T3" fmla="*/ 2147483646 h 2"/>
                <a:gd name="T4" fmla="*/ 2147483646 w 7"/>
                <a:gd name="T5" fmla="*/ 2147483646 h 2"/>
                <a:gd name="T6" fmla="*/ 2147483646 w 7"/>
                <a:gd name="T7" fmla="*/ 2147483646 h 2"/>
                <a:gd name="T8" fmla="*/ 2147483646 w 7"/>
                <a:gd name="T9" fmla="*/ 0 h 2"/>
                <a:gd name="T10" fmla="*/ 0 w 7"/>
                <a:gd name="T11" fmla="*/ 0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2"/>
                <a:gd name="T20" fmla="*/ 7 w 7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2">
                  <a:moveTo>
                    <a:pt x="7" y="2"/>
                  </a:moveTo>
                  <a:lnTo>
                    <a:pt x="7" y="2"/>
                  </a:lnTo>
                  <a:lnTo>
                    <a:pt x="5" y="1"/>
                  </a:lnTo>
                  <a:lnTo>
                    <a:pt x="3" y="1"/>
                  </a:lnTo>
                  <a:lnTo>
                    <a:pt x="2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96" name="Freeform 349">
              <a:extLst>
                <a:ext uri="{FF2B5EF4-FFF2-40B4-BE49-F238E27FC236}">
                  <a16:creationId xmlns:a16="http://schemas.microsoft.com/office/drawing/2014/main" id="{00000000-0008-0000-0200-000058833400}"/>
                </a:ext>
              </a:extLst>
            </xdr:cNvPr>
            <xdr:cNvSpPr>
              <a:spLocks/>
            </xdr:cNvSpPr>
          </xdr:nvSpPr>
          <xdr:spPr bwMode="auto">
            <a:xfrm>
              <a:off x="2024" y="2649"/>
              <a:ext cx="32" cy="28"/>
            </a:xfrm>
            <a:custGeom>
              <a:avLst/>
              <a:gdLst>
                <a:gd name="T0" fmla="*/ 2147483646 w 6"/>
                <a:gd name="T1" fmla="*/ 0 h 5"/>
                <a:gd name="T2" fmla="*/ 2147483646 w 6"/>
                <a:gd name="T3" fmla="*/ 0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2147483646 h 5"/>
                <a:gd name="T10" fmla="*/ 2147483646 w 6"/>
                <a:gd name="T11" fmla="*/ 2147483646 h 5"/>
                <a:gd name="T12" fmla="*/ 0 w 6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5"/>
                <a:gd name="T23" fmla="*/ 6 w 6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5">
                  <a:moveTo>
                    <a:pt x="6" y="0"/>
                  </a:moveTo>
                  <a:lnTo>
                    <a:pt x="6" y="0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3"/>
                  </a:lnTo>
                  <a:lnTo>
                    <a:pt x="2" y="4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97" name="Freeform 350">
              <a:extLst>
                <a:ext uri="{FF2B5EF4-FFF2-40B4-BE49-F238E27FC236}">
                  <a16:creationId xmlns:a16="http://schemas.microsoft.com/office/drawing/2014/main" id="{00000000-0008-0000-0200-000059833400}"/>
                </a:ext>
              </a:extLst>
            </xdr:cNvPr>
            <xdr:cNvSpPr>
              <a:spLocks/>
            </xdr:cNvSpPr>
          </xdr:nvSpPr>
          <xdr:spPr bwMode="auto">
            <a:xfrm>
              <a:off x="2002" y="2649"/>
              <a:ext cx="16" cy="34"/>
            </a:xfrm>
            <a:custGeom>
              <a:avLst/>
              <a:gdLst>
                <a:gd name="T0" fmla="*/ 2147483646 w 3"/>
                <a:gd name="T1" fmla="*/ 2147483646 h 6"/>
                <a:gd name="T2" fmla="*/ 2147483646 w 3"/>
                <a:gd name="T3" fmla="*/ 2147483646 h 6"/>
                <a:gd name="T4" fmla="*/ 0 w 3"/>
                <a:gd name="T5" fmla="*/ 2147483646 h 6"/>
                <a:gd name="T6" fmla="*/ 0 w 3"/>
                <a:gd name="T7" fmla="*/ 2147483646 h 6"/>
                <a:gd name="T8" fmla="*/ 0 w 3"/>
                <a:gd name="T9" fmla="*/ 2147483646 h 6"/>
                <a:gd name="T10" fmla="*/ 0 w 3"/>
                <a:gd name="T11" fmla="*/ 0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6"/>
                <a:gd name="T20" fmla="*/ 3 w 3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6">
                  <a:moveTo>
                    <a:pt x="3" y="6"/>
                  </a:moveTo>
                  <a:lnTo>
                    <a:pt x="1" y="6"/>
                  </a:lnTo>
                  <a:lnTo>
                    <a:pt x="0" y="5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98" name="Freeform 351">
              <a:extLst>
                <a:ext uri="{FF2B5EF4-FFF2-40B4-BE49-F238E27FC236}">
                  <a16:creationId xmlns:a16="http://schemas.microsoft.com/office/drawing/2014/main" id="{00000000-0008-0000-0200-00005A833400}"/>
                </a:ext>
              </a:extLst>
            </xdr:cNvPr>
            <xdr:cNvSpPr>
              <a:spLocks/>
            </xdr:cNvSpPr>
          </xdr:nvSpPr>
          <xdr:spPr bwMode="auto">
            <a:xfrm>
              <a:off x="2002" y="2592"/>
              <a:ext cx="0" cy="47"/>
            </a:xfrm>
            <a:custGeom>
              <a:avLst/>
              <a:gdLst>
                <a:gd name="T0" fmla="*/ 2147483646 h 8"/>
                <a:gd name="T1" fmla="*/ 2147483646 h 8"/>
                <a:gd name="T2" fmla="*/ 2147483646 h 8"/>
                <a:gd name="T3" fmla="*/ 2147483646 h 8"/>
                <a:gd name="T4" fmla="*/ 0 h 8"/>
                <a:gd name="T5" fmla="*/ 0 60000 65536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h 8"/>
                <a:gd name="T11" fmla="*/ 8 h 8"/>
              </a:gdLst>
              <a:ahLst/>
              <a:cxnLst>
                <a:cxn ang="T5">
                  <a:pos x="0" y="T0"/>
                </a:cxn>
                <a:cxn ang="T6">
                  <a:pos x="0" y="T1"/>
                </a:cxn>
                <a:cxn ang="T7">
                  <a:pos x="0" y="T2"/>
                </a:cxn>
                <a:cxn ang="T8">
                  <a:pos x="0" y="T3"/>
                </a:cxn>
                <a:cxn ang="T9">
                  <a:pos x="0" y="T4"/>
                </a:cxn>
              </a:cxnLst>
              <a:rect l="0" t="T10" r="0" b="T11"/>
              <a:pathLst>
                <a:path h="8">
                  <a:moveTo>
                    <a:pt x="0" y="8"/>
                  </a:move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499" name="Freeform 352">
              <a:extLst>
                <a:ext uri="{FF2B5EF4-FFF2-40B4-BE49-F238E27FC236}">
                  <a16:creationId xmlns:a16="http://schemas.microsoft.com/office/drawing/2014/main" id="{00000000-0008-0000-0200-00005B833400}"/>
                </a:ext>
              </a:extLst>
            </xdr:cNvPr>
            <xdr:cNvSpPr>
              <a:spLocks/>
            </xdr:cNvSpPr>
          </xdr:nvSpPr>
          <xdr:spPr bwMode="auto">
            <a:xfrm>
              <a:off x="2002" y="2536"/>
              <a:ext cx="0" cy="47"/>
            </a:xfrm>
            <a:custGeom>
              <a:avLst/>
              <a:gdLst>
                <a:gd name="T0" fmla="*/ 2147483646 h 8"/>
                <a:gd name="T1" fmla="*/ 2147483646 h 8"/>
                <a:gd name="T2" fmla="*/ 2147483646 h 8"/>
                <a:gd name="T3" fmla="*/ 2147483646 h 8"/>
                <a:gd name="T4" fmla="*/ 0 h 8"/>
                <a:gd name="T5" fmla="*/ 0 60000 65536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h 8"/>
                <a:gd name="T11" fmla="*/ 8 h 8"/>
              </a:gdLst>
              <a:ahLst/>
              <a:cxnLst>
                <a:cxn ang="T5">
                  <a:pos x="0" y="T0"/>
                </a:cxn>
                <a:cxn ang="T6">
                  <a:pos x="0" y="T1"/>
                </a:cxn>
                <a:cxn ang="T7">
                  <a:pos x="0" y="T2"/>
                </a:cxn>
                <a:cxn ang="T8">
                  <a:pos x="0" y="T3"/>
                </a:cxn>
                <a:cxn ang="T9">
                  <a:pos x="0" y="T4"/>
                </a:cxn>
              </a:cxnLst>
              <a:rect l="0" t="T10" r="0" b="T11"/>
              <a:pathLst>
                <a:path h="8">
                  <a:moveTo>
                    <a:pt x="0" y="8"/>
                  </a:move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00" name="Freeform 353">
              <a:extLst>
                <a:ext uri="{FF2B5EF4-FFF2-40B4-BE49-F238E27FC236}">
                  <a16:creationId xmlns:a16="http://schemas.microsoft.com/office/drawing/2014/main" id="{00000000-0008-0000-0200-00005C833400}"/>
                </a:ext>
              </a:extLst>
            </xdr:cNvPr>
            <xdr:cNvSpPr>
              <a:spLocks/>
            </xdr:cNvSpPr>
          </xdr:nvSpPr>
          <xdr:spPr bwMode="auto">
            <a:xfrm>
              <a:off x="1954" y="2543"/>
              <a:ext cx="40" cy="11"/>
            </a:xfrm>
            <a:custGeom>
              <a:avLst/>
              <a:gdLst>
                <a:gd name="T0" fmla="*/ 2147483646 w 7"/>
                <a:gd name="T1" fmla="*/ 0 h 2"/>
                <a:gd name="T2" fmla="*/ 2147483646 w 7"/>
                <a:gd name="T3" fmla="*/ 0 h 2"/>
                <a:gd name="T4" fmla="*/ 2147483646 w 7"/>
                <a:gd name="T5" fmla="*/ 2147483646 h 2"/>
                <a:gd name="T6" fmla="*/ 2147483646 w 7"/>
                <a:gd name="T7" fmla="*/ 2147483646 h 2"/>
                <a:gd name="T8" fmla="*/ 2147483646 w 7"/>
                <a:gd name="T9" fmla="*/ 2147483646 h 2"/>
                <a:gd name="T10" fmla="*/ 0 w 7"/>
                <a:gd name="T11" fmla="*/ 2147483646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2"/>
                <a:gd name="T20" fmla="*/ 7 w 7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2">
                  <a:moveTo>
                    <a:pt x="7" y="0"/>
                  </a:moveTo>
                  <a:lnTo>
                    <a:pt x="6" y="0"/>
                  </a:lnTo>
                  <a:lnTo>
                    <a:pt x="5" y="1"/>
                  </a:lnTo>
                  <a:lnTo>
                    <a:pt x="4" y="2"/>
                  </a:lnTo>
                  <a:lnTo>
                    <a:pt x="2" y="2"/>
                  </a:lnTo>
                  <a:lnTo>
                    <a:pt x="0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01" name="Freeform 354">
              <a:extLst>
                <a:ext uri="{FF2B5EF4-FFF2-40B4-BE49-F238E27FC236}">
                  <a16:creationId xmlns:a16="http://schemas.microsoft.com/office/drawing/2014/main" id="{00000000-0008-0000-0200-00005D833400}"/>
                </a:ext>
              </a:extLst>
            </xdr:cNvPr>
            <xdr:cNvSpPr>
              <a:spLocks/>
            </xdr:cNvSpPr>
          </xdr:nvSpPr>
          <xdr:spPr bwMode="auto">
            <a:xfrm>
              <a:off x="1916" y="2559"/>
              <a:ext cx="32" cy="33"/>
            </a:xfrm>
            <a:custGeom>
              <a:avLst/>
              <a:gdLst>
                <a:gd name="T0" fmla="*/ 2147483646 w 6"/>
                <a:gd name="T1" fmla="*/ 0 h 6"/>
                <a:gd name="T2" fmla="*/ 2147483646 w 6"/>
                <a:gd name="T3" fmla="*/ 2147483646 h 6"/>
                <a:gd name="T4" fmla="*/ 2147483646 w 6"/>
                <a:gd name="T5" fmla="*/ 2147483646 h 6"/>
                <a:gd name="T6" fmla="*/ 2147483646 w 6"/>
                <a:gd name="T7" fmla="*/ 2147483646 h 6"/>
                <a:gd name="T8" fmla="*/ 2147483646 w 6"/>
                <a:gd name="T9" fmla="*/ 2147483646 h 6"/>
                <a:gd name="T10" fmla="*/ 0 w 6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6"/>
                <a:gd name="T20" fmla="*/ 6 w 6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6">
                  <a:moveTo>
                    <a:pt x="6" y="0"/>
                  </a:moveTo>
                  <a:lnTo>
                    <a:pt x="5" y="1"/>
                  </a:lnTo>
                  <a:lnTo>
                    <a:pt x="4" y="2"/>
                  </a:lnTo>
                  <a:lnTo>
                    <a:pt x="3" y="4"/>
                  </a:lnTo>
                  <a:lnTo>
                    <a:pt x="2" y="5"/>
                  </a:lnTo>
                  <a:lnTo>
                    <a:pt x="0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02" name="Freeform 355">
              <a:extLst>
                <a:ext uri="{FF2B5EF4-FFF2-40B4-BE49-F238E27FC236}">
                  <a16:creationId xmlns:a16="http://schemas.microsoft.com/office/drawing/2014/main" id="{00000000-0008-0000-0200-00005E833400}"/>
                </a:ext>
              </a:extLst>
            </xdr:cNvPr>
            <xdr:cNvSpPr>
              <a:spLocks/>
            </xdr:cNvSpPr>
          </xdr:nvSpPr>
          <xdr:spPr bwMode="auto">
            <a:xfrm>
              <a:off x="1874" y="2592"/>
              <a:ext cx="32" cy="11"/>
            </a:xfrm>
            <a:custGeom>
              <a:avLst/>
              <a:gdLst>
                <a:gd name="T0" fmla="*/ 2147483646 w 6"/>
                <a:gd name="T1" fmla="*/ 0 h 2"/>
                <a:gd name="T2" fmla="*/ 2147483646 w 6"/>
                <a:gd name="T3" fmla="*/ 0 h 2"/>
                <a:gd name="T4" fmla="*/ 2147483646 w 6"/>
                <a:gd name="T5" fmla="*/ 2147483646 h 2"/>
                <a:gd name="T6" fmla="*/ 2147483646 w 6"/>
                <a:gd name="T7" fmla="*/ 0 h 2"/>
                <a:gd name="T8" fmla="*/ 2147483646 w 6"/>
                <a:gd name="T9" fmla="*/ 2147483646 h 2"/>
                <a:gd name="T10" fmla="*/ 2147483646 w 6"/>
                <a:gd name="T11" fmla="*/ 2147483646 h 2"/>
                <a:gd name="T12" fmla="*/ 0 w 6"/>
                <a:gd name="T13" fmla="*/ 2147483646 h 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2"/>
                <a:gd name="T23" fmla="*/ 6 w 6"/>
                <a:gd name="T24" fmla="*/ 2 h 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2">
                  <a:moveTo>
                    <a:pt x="6" y="0"/>
                  </a:moveTo>
                  <a:lnTo>
                    <a:pt x="5" y="0"/>
                  </a:lnTo>
                  <a:lnTo>
                    <a:pt x="4" y="1"/>
                  </a:lnTo>
                  <a:lnTo>
                    <a:pt x="3" y="0"/>
                  </a:lnTo>
                  <a:lnTo>
                    <a:pt x="2" y="1"/>
                  </a:lnTo>
                  <a:lnTo>
                    <a:pt x="1" y="2"/>
                  </a:lnTo>
                  <a:lnTo>
                    <a:pt x="0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03" name="Freeform 356">
              <a:extLst>
                <a:ext uri="{FF2B5EF4-FFF2-40B4-BE49-F238E27FC236}">
                  <a16:creationId xmlns:a16="http://schemas.microsoft.com/office/drawing/2014/main" id="{00000000-0008-0000-0200-00005F833400}"/>
                </a:ext>
              </a:extLst>
            </xdr:cNvPr>
            <xdr:cNvSpPr>
              <a:spLocks/>
            </xdr:cNvSpPr>
          </xdr:nvSpPr>
          <xdr:spPr bwMode="auto">
            <a:xfrm>
              <a:off x="1864" y="2616"/>
              <a:ext cx="5" cy="41"/>
            </a:xfrm>
            <a:custGeom>
              <a:avLst/>
              <a:gdLst>
                <a:gd name="T0" fmla="*/ 2147483646 w 1"/>
                <a:gd name="T1" fmla="*/ 0 h 7"/>
                <a:gd name="T2" fmla="*/ 0 w 1"/>
                <a:gd name="T3" fmla="*/ 2147483646 h 7"/>
                <a:gd name="T4" fmla="*/ 0 w 1"/>
                <a:gd name="T5" fmla="*/ 2147483646 h 7"/>
                <a:gd name="T6" fmla="*/ 2147483646 w 1"/>
                <a:gd name="T7" fmla="*/ 2147483646 h 7"/>
                <a:gd name="T8" fmla="*/ 2147483646 w 1"/>
                <a:gd name="T9" fmla="*/ 2147483646 h 7"/>
                <a:gd name="T10" fmla="*/ 2147483646 w 1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7"/>
                <a:gd name="T20" fmla="*/ 1 w 1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7">
                  <a:moveTo>
                    <a:pt x="1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1" y="5"/>
                  </a:lnTo>
                  <a:lnTo>
                    <a:pt x="1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04" name="Freeform 357">
              <a:extLst>
                <a:ext uri="{FF2B5EF4-FFF2-40B4-BE49-F238E27FC236}">
                  <a16:creationId xmlns:a16="http://schemas.microsoft.com/office/drawing/2014/main" id="{00000000-0008-0000-0200-000060833400}"/>
                </a:ext>
              </a:extLst>
            </xdr:cNvPr>
            <xdr:cNvSpPr>
              <a:spLocks/>
            </xdr:cNvSpPr>
          </xdr:nvSpPr>
          <xdr:spPr bwMode="auto">
            <a:xfrm>
              <a:off x="1879" y="2668"/>
              <a:ext cx="16" cy="28"/>
            </a:xfrm>
            <a:custGeom>
              <a:avLst/>
              <a:gdLst>
                <a:gd name="T0" fmla="*/ 0 w 3"/>
                <a:gd name="T1" fmla="*/ 0 h 5"/>
                <a:gd name="T2" fmla="*/ 0 w 3"/>
                <a:gd name="T3" fmla="*/ 0 h 5"/>
                <a:gd name="T4" fmla="*/ 2147483646 w 3"/>
                <a:gd name="T5" fmla="*/ 2147483646 h 5"/>
                <a:gd name="T6" fmla="*/ 0 w 3"/>
                <a:gd name="T7" fmla="*/ 2147483646 h 5"/>
                <a:gd name="T8" fmla="*/ 2147483646 w 3"/>
                <a:gd name="T9" fmla="*/ 2147483646 h 5"/>
                <a:gd name="T10" fmla="*/ 2147483646 w 3"/>
                <a:gd name="T11" fmla="*/ 2147483646 h 5"/>
                <a:gd name="T12" fmla="*/ 2147483646 w 3"/>
                <a:gd name="T13" fmla="*/ 2147483646 h 5"/>
                <a:gd name="T14" fmla="*/ 2147483646 w 3"/>
                <a:gd name="T15" fmla="*/ 2147483646 h 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3"/>
                <a:gd name="T25" fmla="*/ 0 h 5"/>
                <a:gd name="T26" fmla="*/ 3 w 3"/>
                <a:gd name="T27" fmla="*/ 5 h 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3" h="5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0" y="2"/>
                  </a:lnTo>
                  <a:lnTo>
                    <a:pt x="1" y="3"/>
                  </a:lnTo>
                  <a:lnTo>
                    <a:pt x="2" y="4"/>
                  </a:lnTo>
                  <a:lnTo>
                    <a:pt x="3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05" name="Freeform 358">
              <a:extLst>
                <a:ext uri="{FF2B5EF4-FFF2-40B4-BE49-F238E27FC236}">
                  <a16:creationId xmlns:a16="http://schemas.microsoft.com/office/drawing/2014/main" id="{00000000-0008-0000-0200-000061833400}"/>
                </a:ext>
              </a:extLst>
            </xdr:cNvPr>
            <xdr:cNvSpPr>
              <a:spLocks/>
            </xdr:cNvSpPr>
          </xdr:nvSpPr>
          <xdr:spPr bwMode="auto">
            <a:xfrm>
              <a:off x="1869" y="2668"/>
              <a:ext cx="21" cy="33"/>
            </a:xfrm>
            <a:custGeom>
              <a:avLst/>
              <a:gdLst>
                <a:gd name="T0" fmla="*/ 2147483646 w 4"/>
                <a:gd name="T1" fmla="*/ 2147483646 h 6"/>
                <a:gd name="T2" fmla="*/ 2147483646 w 4"/>
                <a:gd name="T3" fmla="*/ 2147483646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2147483646 h 6"/>
                <a:gd name="T10" fmla="*/ 0 w 4"/>
                <a:gd name="T11" fmla="*/ 0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6"/>
                <a:gd name="T20" fmla="*/ 4 w 4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6">
                  <a:moveTo>
                    <a:pt x="3" y="5"/>
                  </a:moveTo>
                  <a:lnTo>
                    <a:pt x="4" y="6"/>
                  </a:lnTo>
                  <a:lnTo>
                    <a:pt x="3" y="5"/>
                  </a:lnTo>
                  <a:lnTo>
                    <a:pt x="2" y="4"/>
                  </a:lnTo>
                  <a:lnTo>
                    <a:pt x="1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06" name="Freeform 359">
              <a:extLst>
                <a:ext uri="{FF2B5EF4-FFF2-40B4-BE49-F238E27FC236}">
                  <a16:creationId xmlns:a16="http://schemas.microsoft.com/office/drawing/2014/main" id="{00000000-0008-0000-0200-000062833400}"/>
                </a:ext>
              </a:extLst>
            </xdr:cNvPr>
            <xdr:cNvSpPr>
              <a:spLocks/>
            </xdr:cNvSpPr>
          </xdr:nvSpPr>
          <xdr:spPr bwMode="auto">
            <a:xfrm>
              <a:off x="1836" y="2621"/>
              <a:ext cx="27" cy="39"/>
            </a:xfrm>
            <a:custGeom>
              <a:avLst/>
              <a:gdLst>
                <a:gd name="T0" fmla="*/ 2147483646 w 5"/>
                <a:gd name="T1" fmla="*/ 2147483646 h 7"/>
                <a:gd name="T2" fmla="*/ 2147483646 w 5"/>
                <a:gd name="T3" fmla="*/ 2147483646 h 7"/>
                <a:gd name="T4" fmla="*/ 2147483646 w 5"/>
                <a:gd name="T5" fmla="*/ 2147483646 h 7"/>
                <a:gd name="T6" fmla="*/ 2147483646 w 5"/>
                <a:gd name="T7" fmla="*/ 2147483646 h 7"/>
                <a:gd name="T8" fmla="*/ 2147483646 w 5"/>
                <a:gd name="T9" fmla="*/ 2147483646 h 7"/>
                <a:gd name="T10" fmla="*/ 0 w 5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7"/>
                <a:gd name="T20" fmla="*/ 5 w 5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7">
                  <a:moveTo>
                    <a:pt x="5" y="7"/>
                  </a:moveTo>
                  <a:lnTo>
                    <a:pt x="4" y="5"/>
                  </a:lnTo>
                  <a:lnTo>
                    <a:pt x="3" y="4"/>
                  </a:lnTo>
                  <a:lnTo>
                    <a:pt x="2" y="3"/>
                  </a:lnTo>
                  <a:lnTo>
                    <a:pt x="1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07" name="Freeform 360">
              <a:extLst>
                <a:ext uri="{FF2B5EF4-FFF2-40B4-BE49-F238E27FC236}">
                  <a16:creationId xmlns:a16="http://schemas.microsoft.com/office/drawing/2014/main" id="{00000000-0008-0000-0200-000063833400}"/>
                </a:ext>
              </a:extLst>
            </xdr:cNvPr>
            <xdr:cNvSpPr>
              <a:spLocks/>
            </xdr:cNvSpPr>
          </xdr:nvSpPr>
          <xdr:spPr bwMode="auto">
            <a:xfrm>
              <a:off x="1799" y="2588"/>
              <a:ext cx="32" cy="28"/>
            </a:xfrm>
            <a:custGeom>
              <a:avLst/>
              <a:gdLst>
                <a:gd name="T0" fmla="*/ 2147483646 w 6"/>
                <a:gd name="T1" fmla="*/ 2147483646 h 5"/>
                <a:gd name="T2" fmla="*/ 2147483646 w 6"/>
                <a:gd name="T3" fmla="*/ 2147483646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2147483646 h 5"/>
                <a:gd name="T10" fmla="*/ 2147483646 w 6"/>
                <a:gd name="T11" fmla="*/ 0 h 5"/>
                <a:gd name="T12" fmla="*/ 0 w 6"/>
                <a:gd name="T13" fmla="*/ 0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5"/>
                <a:gd name="T23" fmla="*/ 6 w 6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5">
                  <a:moveTo>
                    <a:pt x="6" y="5"/>
                  </a:moveTo>
                  <a:lnTo>
                    <a:pt x="5" y="4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08" name="Freeform 361">
              <a:extLst>
                <a:ext uri="{FF2B5EF4-FFF2-40B4-BE49-F238E27FC236}">
                  <a16:creationId xmlns:a16="http://schemas.microsoft.com/office/drawing/2014/main" id="{00000000-0008-0000-0200-000064833400}"/>
                </a:ext>
              </a:extLst>
            </xdr:cNvPr>
            <xdr:cNvSpPr>
              <a:spLocks/>
            </xdr:cNvSpPr>
          </xdr:nvSpPr>
          <xdr:spPr bwMode="auto">
            <a:xfrm>
              <a:off x="1756" y="2554"/>
              <a:ext cx="32" cy="23"/>
            </a:xfrm>
            <a:custGeom>
              <a:avLst/>
              <a:gdLst>
                <a:gd name="T0" fmla="*/ 2147483646 w 6"/>
                <a:gd name="T1" fmla="*/ 2147483646 h 4"/>
                <a:gd name="T2" fmla="*/ 2147483646 w 6"/>
                <a:gd name="T3" fmla="*/ 2147483646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2147483646 w 6"/>
                <a:gd name="T11" fmla="*/ 0 h 4"/>
                <a:gd name="T12" fmla="*/ 0 w 6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4"/>
                <a:gd name="T23" fmla="*/ 6 w 6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4">
                  <a:moveTo>
                    <a:pt x="6" y="4"/>
                  </a:moveTo>
                  <a:lnTo>
                    <a:pt x="6" y="4"/>
                  </a:lnTo>
                  <a:lnTo>
                    <a:pt x="5" y="3"/>
                  </a:lnTo>
                  <a:lnTo>
                    <a:pt x="4" y="2"/>
                  </a:lnTo>
                  <a:lnTo>
                    <a:pt x="3" y="1"/>
                  </a:lnTo>
                  <a:lnTo>
                    <a:pt x="1" y="0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09" name="Freeform 362">
              <a:extLst>
                <a:ext uri="{FF2B5EF4-FFF2-40B4-BE49-F238E27FC236}">
                  <a16:creationId xmlns:a16="http://schemas.microsoft.com/office/drawing/2014/main" id="{00000000-0008-0000-0200-000065833400}"/>
                </a:ext>
              </a:extLst>
            </xdr:cNvPr>
            <xdr:cNvSpPr>
              <a:spLocks/>
            </xdr:cNvSpPr>
          </xdr:nvSpPr>
          <xdr:spPr bwMode="auto">
            <a:xfrm>
              <a:off x="1734" y="2543"/>
              <a:ext cx="16" cy="28"/>
            </a:xfrm>
            <a:custGeom>
              <a:avLst/>
              <a:gdLst>
                <a:gd name="T0" fmla="*/ 2147483646 w 3"/>
                <a:gd name="T1" fmla="*/ 2147483646 h 5"/>
                <a:gd name="T2" fmla="*/ 2147483646 w 3"/>
                <a:gd name="T3" fmla="*/ 2147483646 h 5"/>
                <a:gd name="T4" fmla="*/ 0 w 3"/>
                <a:gd name="T5" fmla="*/ 2147483646 h 5"/>
                <a:gd name="T6" fmla="*/ 0 w 3"/>
                <a:gd name="T7" fmla="*/ 2147483646 h 5"/>
                <a:gd name="T8" fmla="*/ 0 w 3"/>
                <a:gd name="T9" fmla="*/ 2147483646 h 5"/>
                <a:gd name="T10" fmla="*/ 0 w 3"/>
                <a:gd name="T11" fmla="*/ 0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5"/>
                <a:gd name="T20" fmla="*/ 3 w 3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5">
                  <a:moveTo>
                    <a:pt x="3" y="4"/>
                  </a:moveTo>
                  <a:lnTo>
                    <a:pt x="2" y="5"/>
                  </a:lnTo>
                  <a:lnTo>
                    <a:pt x="0" y="5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10" name="Freeform 363">
              <a:extLst>
                <a:ext uri="{FF2B5EF4-FFF2-40B4-BE49-F238E27FC236}">
                  <a16:creationId xmlns:a16="http://schemas.microsoft.com/office/drawing/2014/main" id="{00000000-0008-0000-0200-000066833400}"/>
                </a:ext>
              </a:extLst>
            </xdr:cNvPr>
            <xdr:cNvSpPr>
              <a:spLocks/>
            </xdr:cNvSpPr>
          </xdr:nvSpPr>
          <xdr:spPr bwMode="auto">
            <a:xfrm>
              <a:off x="1739" y="2492"/>
              <a:ext cx="11" cy="44"/>
            </a:xfrm>
            <a:custGeom>
              <a:avLst/>
              <a:gdLst>
                <a:gd name="T0" fmla="*/ 0 w 2"/>
                <a:gd name="T1" fmla="*/ 2147483646 h 8"/>
                <a:gd name="T2" fmla="*/ 2147483646 w 2"/>
                <a:gd name="T3" fmla="*/ 2147483646 h 8"/>
                <a:gd name="T4" fmla="*/ 2147483646 w 2"/>
                <a:gd name="T5" fmla="*/ 2147483646 h 8"/>
                <a:gd name="T6" fmla="*/ 2147483646 w 2"/>
                <a:gd name="T7" fmla="*/ 2147483646 h 8"/>
                <a:gd name="T8" fmla="*/ 2147483646 w 2"/>
                <a:gd name="T9" fmla="*/ 2147483646 h 8"/>
                <a:gd name="T10" fmla="*/ 2147483646 w 2"/>
                <a:gd name="T11" fmla="*/ 0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8"/>
                <a:gd name="T20" fmla="*/ 2 w 2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8">
                  <a:moveTo>
                    <a:pt x="0" y="8"/>
                  </a:moveTo>
                  <a:lnTo>
                    <a:pt x="1" y="6"/>
                  </a:lnTo>
                  <a:lnTo>
                    <a:pt x="1" y="4"/>
                  </a:lnTo>
                  <a:lnTo>
                    <a:pt x="1" y="2"/>
                  </a:lnTo>
                  <a:lnTo>
                    <a:pt x="2" y="1"/>
                  </a:lnTo>
                  <a:lnTo>
                    <a:pt x="2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11" name="Freeform 364">
              <a:extLst>
                <a:ext uri="{FF2B5EF4-FFF2-40B4-BE49-F238E27FC236}">
                  <a16:creationId xmlns:a16="http://schemas.microsoft.com/office/drawing/2014/main" id="{00000000-0008-0000-0200-000067833400}"/>
                </a:ext>
              </a:extLst>
            </xdr:cNvPr>
            <xdr:cNvSpPr>
              <a:spLocks/>
            </xdr:cNvSpPr>
          </xdr:nvSpPr>
          <xdr:spPr bwMode="auto">
            <a:xfrm>
              <a:off x="1756" y="2441"/>
              <a:ext cx="10" cy="38"/>
            </a:xfrm>
            <a:custGeom>
              <a:avLst/>
              <a:gdLst>
                <a:gd name="T0" fmla="*/ 0 w 2"/>
                <a:gd name="T1" fmla="*/ 2147483646 h 7"/>
                <a:gd name="T2" fmla="*/ 0 w 2"/>
                <a:gd name="T3" fmla="*/ 2147483646 h 7"/>
                <a:gd name="T4" fmla="*/ 0 w 2"/>
                <a:gd name="T5" fmla="*/ 2147483646 h 7"/>
                <a:gd name="T6" fmla="*/ 0 w 2"/>
                <a:gd name="T7" fmla="*/ 2147483646 h 7"/>
                <a:gd name="T8" fmla="*/ 2147483646 w 2"/>
                <a:gd name="T9" fmla="*/ 2147483646 h 7"/>
                <a:gd name="T10" fmla="*/ 2147483646 w 2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7"/>
                <a:gd name="T20" fmla="*/ 2 w 2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7">
                  <a:moveTo>
                    <a:pt x="0" y="7"/>
                  </a:moveTo>
                  <a:lnTo>
                    <a:pt x="0" y="7"/>
                  </a:lnTo>
                  <a:lnTo>
                    <a:pt x="0" y="5"/>
                  </a:lnTo>
                  <a:lnTo>
                    <a:pt x="0" y="3"/>
                  </a:lnTo>
                  <a:lnTo>
                    <a:pt x="1" y="1"/>
                  </a:lnTo>
                  <a:lnTo>
                    <a:pt x="2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12" name="Freeform 365">
              <a:extLst>
                <a:ext uri="{FF2B5EF4-FFF2-40B4-BE49-F238E27FC236}">
                  <a16:creationId xmlns:a16="http://schemas.microsoft.com/office/drawing/2014/main" id="{00000000-0008-0000-0200-000068833400}"/>
                </a:ext>
              </a:extLst>
            </xdr:cNvPr>
            <xdr:cNvSpPr>
              <a:spLocks/>
            </xdr:cNvSpPr>
          </xdr:nvSpPr>
          <xdr:spPr bwMode="auto">
            <a:xfrm>
              <a:off x="1774" y="2412"/>
              <a:ext cx="35" cy="23"/>
            </a:xfrm>
            <a:custGeom>
              <a:avLst/>
              <a:gdLst>
                <a:gd name="T0" fmla="*/ 0 w 7"/>
                <a:gd name="T1" fmla="*/ 2147483646 h 4"/>
                <a:gd name="T2" fmla="*/ 2147483646 w 7"/>
                <a:gd name="T3" fmla="*/ 2147483646 h 4"/>
                <a:gd name="T4" fmla="*/ 2147483646 w 7"/>
                <a:gd name="T5" fmla="*/ 2147483646 h 4"/>
                <a:gd name="T6" fmla="*/ 2147483646 w 7"/>
                <a:gd name="T7" fmla="*/ 2147483646 h 4"/>
                <a:gd name="T8" fmla="*/ 2147483646 w 7"/>
                <a:gd name="T9" fmla="*/ 2147483646 h 4"/>
                <a:gd name="T10" fmla="*/ 2147483646 w 7"/>
                <a:gd name="T11" fmla="*/ 0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4"/>
                <a:gd name="T20" fmla="*/ 7 w 7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4">
                  <a:moveTo>
                    <a:pt x="0" y="4"/>
                  </a:moveTo>
                  <a:lnTo>
                    <a:pt x="1" y="3"/>
                  </a:lnTo>
                  <a:lnTo>
                    <a:pt x="2" y="2"/>
                  </a:lnTo>
                  <a:lnTo>
                    <a:pt x="3" y="1"/>
                  </a:lnTo>
                  <a:lnTo>
                    <a:pt x="5" y="1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13" name="Freeform 366">
              <a:extLst>
                <a:ext uri="{FF2B5EF4-FFF2-40B4-BE49-F238E27FC236}">
                  <a16:creationId xmlns:a16="http://schemas.microsoft.com/office/drawing/2014/main" id="{00000000-0008-0000-0200-000069833400}"/>
                </a:ext>
              </a:extLst>
            </xdr:cNvPr>
            <xdr:cNvSpPr>
              <a:spLocks/>
            </xdr:cNvSpPr>
          </xdr:nvSpPr>
          <xdr:spPr bwMode="auto">
            <a:xfrm>
              <a:off x="1815" y="2361"/>
              <a:ext cx="5" cy="46"/>
            </a:xfrm>
            <a:custGeom>
              <a:avLst/>
              <a:gdLst>
                <a:gd name="T0" fmla="*/ 0 w 1"/>
                <a:gd name="T1" fmla="*/ 2147483646 h 8"/>
                <a:gd name="T2" fmla="*/ 2147483646 w 1"/>
                <a:gd name="T3" fmla="*/ 2147483646 h 8"/>
                <a:gd name="T4" fmla="*/ 2147483646 w 1"/>
                <a:gd name="T5" fmla="*/ 2147483646 h 8"/>
                <a:gd name="T6" fmla="*/ 2147483646 w 1"/>
                <a:gd name="T7" fmla="*/ 2147483646 h 8"/>
                <a:gd name="T8" fmla="*/ 2147483646 w 1"/>
                <a:gd name="T9" fmla="*/ 2147483646 h 8"/>
                <a:gd name="T10" fmla="*/ 2147483646 w 1"/>
                <a:gd name="T11" fmla="*/ 0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8"/>
                <a:gd name="T20" fmla="*/ 1 w 1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8">
                  <a:moveTo>
                    <a:pt x="0" y="8"/>
                  </a:moveTo>
                  <a:lnTo>
                    <a:pt x="1" y="7"/>
                  </a:lnTo>
                  <a:lnTo>
                    <a:pt x="1" y="5"/>
                  </a:lnTo>
                  <a:lnTo>
                    <a:pt x="1" y="3"/>
                  </a:lnTo>
                  <a:lnTo>
                    <a:pt x="1" y="1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14" name="Freeform 367">
              <a:extLst>
                <a:ext uri="{FF2B5EF4-FFF2-40B4-BE49-F238E27FC236}">
                  <a16:creationId xmlns:a16="http://schemas.microsoft.com/office/drawing/2014/main" id="{00000000-0008-0000-0200-00006A833400}"/>
                </a:ext>
              </a:extLst>
            </xdr:cNvPr>
            <xdr:cNvSpPr>
              <a:spLocks/>
            </xdr:cNvSpPr>
          </xdr:nvSpPr>
          <xdr:spPr bwMode="auto">
            <a:xfrm>
              <a:off x="1820" y="2319"/>
              <a:ext cx="21" cy="29"/>
            </a:xfrm>
            <a:custGeom>
              <a:avLst/>
              <a:gdLst>
                <a:gd name="T0" fmla="*/ 2147483646 w 4"/>
                <a:gd name="T1" fmla="*/ 2147483646 h 5"/>
                <a:gd name="T2" fmla="*/ 2147483646 w 4"/>
                <a:gd name="T3" fmla="*/ 2147483646 h 5"/>
                <a:gd name="T4" fmla="*/ 0 w 4"/>
                <a:gd name="T5" fmla="*/ 2147483646 h 5"/>
                <a:gd name="T6" fmla="*/ 2147483646 w 4"/>
                <a:gd name="T7" fmla="*/ 2147483646 h 5"/>
                <a:gd name="T8" fmla="*/ 2147483646 w 4"/>
                <a:gd name="T9" fmla="*/ 2147483646 h 5"/>
                <a:gd name="T10" fmla="*/ 2147483646 w 4"/>
                <a:gd name="T11" fmla="*/ 2147483646 h 5"/>
                <a:gd name="T12" fmla="*/ 2147483646 w 4"/>
                <a:gd name="T13" fmla="*/ 0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5"/>
                <a:gd name="T23" fmla="*/ 4 w 4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5">
                  <a:moveTo>
                    <a:pt x="1" y="5"/>
                  </a:moveTo>
                  <a:lnTo>
                    <a:pt x="1" y="5"/>
                  </a:lnTo>
                  <a:lnTo>
                    <a:pt x="0" y="4"/>
                  </a:lnTo>
                  <a:lnTo>
                    <a:pt x="1" y="3"/>
                  </a:lnTo>
                  <a:lnTo>
                    <a:pt x="1" y="1"/>
                  </a:lnTo>
                  <a:lnTo>
                    <a:pt x="3" y="1"/>
                  </a:lnTo>
                  <a:lnTo>
                    <a:pt x="4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15" name="Freeform 368">
              <a:extLst>
                <a:ext uri="{FF2B5EF4-FFF2-40B4-BE49-F238E27FC236}">
                  <a16:creationId xmlns:a16="http://schemas.microsoft.com/office/drawing/2014/main" id="{00000000-0008-0000-0200-00006B833400}"/>
                </a:ext>
              </a:extLst>
            </xdr:cNvPr>
            <xdr:cNvSpPr>
              <a:spLocks/>
            </xdr:cNvSpPr>
          </xdr:nvSpPr>
          <xdr:spPr bwMode="auto">
            <a:xfrm>
              <a:off x="1849" y="2282"/>
              <a:ext cx="20" cy="33"/>
            </a:xfrm>
            <a:custGeom>
              <a:avLst/>
              <a:gdLst>
                <a:gd name="T0" fmla="*/ 0 w 4"/>
                <a:gd name="T1" fmla="*/ 2147483646 h 6"/>
                <a:gd name="T2" fmla="*/ 0 w 4"/>
                <a:gd name="T3" fmla="*/ 2147483646 h 6"/>
                <a:gd name="T4" fmla="*/ 2147483646 w 4"/>
                <a:gd name="T5" fmla="*/ 2147483646 h 6"/>
                <a:gd name="T6" fmla="*/ 0 w 4"/>
                <a:gd name="T7" fmla="*/ 2147483646 h 6"/>
                <a:gd name="T8" fmla="*/ 2147483646 w 4"/>
                <a:gd name="T9" fmla="*/ 2147483646 h 6"/>
                <a:gd name="T10" fmla="*/ 2147483646 w 4"/>
                <a:gd name="T11" fmla="*/ 2147483646 h 6"/>
                <a:gd name="T12" fmla="*/ 2147483646 w 4"/>
                <a:gd name="T13" fmla="*/ 2147483646 h 6"/>
                <a:gd name="T14" fmla="*/ 2147483646 w 4"/>
                <a:gd name="T15" fmla="*/ 0 h 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"/>
                <a:gd name="T25" fmla="*/ 0 h 6"/>
                <a:gd name="T26" fmla="*/ 4 w 4"/>
                <a:gd name="T27" fmla="*/ 6 h 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" h="6">
                  <a:moveTo>
                    <a:pt x="0" y="6"/>
                  </a:moveTo>
                  <a:lnTo>
                    <a:pt x="0" y="6"/>
                  </a:lnTo>
                  <a:lnTo>
                    <a:pt x="1" y="5"/>
                  </a:lnTo>
                  <a:lnTo>
                    <a:pt x="0" y="4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1"/>
                  </a:lnTo>
                  <a:lnTo>
                    <a:pt x="4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16" name="Freeform 369">
              <a:extLst>
                <a:ext uri="{FF2B5EF4-FFF2-40B4-BE49-F238E27FC236}">
                  <a16:creationId xmlns:a16="http://schemas.microsoft.com/office/drawing/2014/main" id="{00000000-0008-0000-0200-00006C833400}"/>
                </a:ext>
              </a:extLst>
            </xdr:cNvPr>
            <xdr:cNvSpPr>
              <a:spLocks/>
            </xdr:cNvSpPr>
          </xdr:nvSpPr>
          <xdr:spPr bwMode="auto">
            <a:xfrm>
              <a:off x="1869" y="2253"/>
              <a:ext cx="21" cy="23"/>
            </a:xfrm>
            <a:custGeom>
              <a:avLst/>
              <a:gdLst>
                <a:gd name="T0" fmla="*/ 0 w 4"/>
                <a:gd name="T1" fmla="*/ 2147483646 h 4"/>
                <a:gd name="T2" fmla="*/ 0 w 4"/>
                <a:gd name="T3" fmla="*/ 2147483646 h 4"/>
                <a:gd name="T4" fmla="*/ 2147483646 w 4"/>
                <a:gd name="T5" fmla="*/ 2147483646 h 4"/>
                <a:gd name="T6" fmla="*/ 2147483646 w 4"/>
                <a:gd name="T7" fmla="*/ 2147483646 h 4"/>
                <a:gd name="T8" fmla="*/ 2147483646 w 4"/>
                <a:gd name="T9" fmla="*/ 0 h 4"/>
                <a:gd name="T10" fmla="*/ 2147483646 w 4"/>
                <a:gd name="T11" fmla="*/ 2147483646 h 4"/>
                <a:gd name="T12" fmla="*/ 2147483646 w 4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4"/>
                <a:gd name="T23" fmla="*/ 4 w 4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4">
                  <a:moveTo>
                    <a:pt x="0" y="4"/>
                  </a:moveTo>
                  <a:lnTo>
                    <a:pt x="0" y="3"/>
                  </a:lnTo>
                  <a:lnTo>
                    <a:pt x="2" y="3"/>
                  </a:lnTo>
                  <a:lnTo>
                    <a:pt x="3" y="2"/>
                  </a:lnTo>
                  <a:lnTo>
                    <a:pt x="3" y="0"/>
                  </a:lnTo>
                  <a:lnTo>
                    <a:pt x="4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17" name="Freeform 370">
              <a:extLst>
                <a:ext uri="{FF2B5EF4-FFF2-40B4-BE49-F238E27FC236}">
                  <a16:creationId xmlns:a16="http://schemas.microsoft.com/office/drawing/2014/main" id="{00000000-0008-0000-0200-00006D833400}"/>
                </a:ext>
              </a:extLst>
            </xdr:cNvPr>
            <xdr:cNvSpPr>
              <a:spLocks/>
            </xdr:cNvSpPr>
          </xdr:nvSpPr>
          <xdr:spPr bwMode="auto">
            <a:xfrm>
              <a:off x="1900" y="2206"/>
              <a:ext cx="11" cy="42"/>
            </a:xfrm>
            <a:custGeom>
              <a:avLst/>
              <a:gdLst>
                <a:gd name="T0" fmla="*/ 0 w 2"/>
                <a:gd name="T1" fmla="*/ 2147483646 h 7"/>
                <a:gd name="T2" fmla="*/ 0 w 2"/>
                <a:gd name="T3" fmla="*/ 2147483646 h 7"/>
                <a:gd name="T4" fmla="*/ 2147483646 w 2"/>
                <a:gd name="T5" fmla="*/ 2147483646 h 7"/>
                <a:gd name="T6" fmla="*/ 2147483646 w 2"/>
                <a:gd name="T7" fmla="*/ 2147483646 h 7"/>
                <a:gd name="T8" fmla="*/ 2147483646 w 2"/>
                <a:gd name="T9" fmla="*/ 2147483646 h 7"/>
                <a:gd name="T10" fmla="*/ 2147483646 w 2"/>
                <a:gd name="T11" fmla="*/ 2147483646 h 7"/>
                <a:gd name="T12" fmla="*/ 2147483646 w 2"/>
                <a:gd name="T13" fmla="*/ 0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"/>
                <a:gd name="T22" fmla="*/ 0 h 7"/>
                <a:gd name="T23" fmla="*/ 2 w 2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" h="7">
                  <a:moveTo>
                    <a:pt x="0" y="7"/>
                  </a:moveTo>
                  <a:lnTo>
                    <a:pt x="0" y="7"/>
                  </a:lnTo>
                  <a:lnTo>
                    <a:pt x="1" y="6"/>
                  </a:lnTo>
                  <a:lnTo>
                    <a:pt x="2" y="5"/>
                  </a:lnTo>
                  <a:lnTo>
                    <a:pt x="2" y="3"/>
                  </a:lnTo>
                  <a:lnTo>
                    <a:pt x="2" y="1"/>
                  </a:lnTo>
                  <a:lnTo>
                    <a:pt x="2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18" name="Freeform 371">
              <a:extLst>
                <a:ext uri="{FF2B5EF4-FFF2-40B4-BE49-F238E27FC236}">
                  <a16:creationId xmlns:a16="http://schemas.microsoft.com/office/drawing/2014/main" id="{00000000-0008-0000-0200-00006E833400}"/>
                </a:ext>
              </a:extLst>
            </xdr:cNvPr>
            <xdr:cNvSpPr>
              <a:spLocks/>
            </xdr:cNvSpPr>
          </xdr:nvSpPr>
          <xdr:spPr bwMode="auto">
            <a:xfrm>
              <a:off x="1916" y="2157"/>
              <a:ext cx="11" cy="39"/>
            </a:xfrm>
            <a:custGeom>
              <a:avLst/>
              <a:gdLst>
                <a:gd name="T0" fmla="*/ 0 w 2"/>
                <a:gd name="T1" fmla="*/ 2147483646 h 7"/>
                <a:gd name="T2" fmla="*/ 0 w 2"/>
                <a:gd name="T3" fmla="*/ 2147483646 h 7"/>
                <a:gd name="T4" fmla="*/ 2147483646 w 2"/>
                <a:gd name="T5" fmla="*/ 2147483646 h 7"/>
                <a:gd name="T6" fmla="*/ 2147483646 w 2"/>
                <a:gd name="T7" fmla="*/ 2147483646 h 7"/>
                <a:gd name="T8" fmla="*/ 2147483646 w 2"/>
                <a:gd name="T9" fmla="*/ 2147483646 h 7"/>
                <a:gd name="T10" fmla="*/ 2147483646 w 2"/>
                <a:gd name="T11" fmla="*/ 0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7"/>
                <a:gd name="T20" fmla="*/ 2 w 2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7">
                  <a:moveTo>
                    <a:pt x="0" y="7"/>
                  </a:moveTo>
                  <a:lnTo>
                    <a:pt x="0" y="7"/>
                  </a:lnTo>
                  <a:lnTo>
                    <a:pt x="1" y="5"/>
                  </a:lnTo>
                  <a:lnTo>
                    <a:pt x="1" y="3"/>
                  </a:lnTo>
                  <a:lnTo>
                    <a:pt x="1" y="1"/>
                  </a:lnTo>
                  <a:lnTo>
                    <a:pt x="2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19" name="Freeform 372">
              <a:extLst>
                <a:ext uri="{FF2B5EF4-FFF2-40B4-BE49-F238E27FC236}">
                  <a16:creationId xmlns:a16="http://schemas.microsoft.com/office/drawing/2014/main" id="{00000000-0008-0000-0200-00006F833400}"/>
                </a:ext>
              </a:extLst>
            </xdr:cNvPr>
            <xdr:cNvSpPr>
              <a:spLocks/>
            </xdr:cNvSpPr>
          </xdr:nvSpPr>
          <xdr:spPr bwMode="auto">
            <a:xfrm>
              <a:off x="1934" y="2106"/>
              <a:ext cx="10" cy="44"/>
            </a:xfrm>
            <a:custGeom>
              <a:avLst/>
              <a:gdLst>
                <a:gd name="T0" fmla="*/ 0 w 2"/>
                <a:gd name="T1" fmla="*/ 2147483646 h 8"/>
                <a:gd name="T2" fmla="*/ 2147483646 w 2"/>
                <a:gd name="T3" fmla="*/ 2147483646 h 8"/>
                <a:gd name="T4" fmla="*/ 2147483646 w 2"/>
                <a:gd name="T5" fmla="*/ 2147483646 h 8"/>
                <a:gd name="T6" fmla="*/ 2147483646 w 2"/>
                <a:gd name="T7" fmla="*/ 2147483646 h 8"/>
                <a:gd name="T8" fmla="*/ 2147483646 w 2"/>
                <a:gd name="T9" fmla="*/ 2147483646 h 8"/>
                <a:gd name="T10" fmla="*/ 2147483646 w 2"/>
                <a:gd name="T11" fmla="*/ 0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8"/>
                <a:gd name="T20" fmla="*/ 2 w 2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8">
                  <a:moveTo>
                    <a:pt x="0" y="8"/>
                  </a:moveTo>
                  <a:lnTo>
                    <a:pt x="1" y="7"/>
                  </a:lnTo>
                  <a:lnTo>
                    <a:pt x="1" y="5"/>
                  </a:lnTo>
                  <a:lnTo>
                    <a:pt x="2" y="4"/>
                  </a:lnTo>
                  <a:lnTo>
                    <a:pt x="2" y="2"/>
                  </a:lnTo>
                  <a:lnTo>
                    <a:pt x="2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20" name="Freeform 373">
              <a:extLst>
                <a:ext uri="{FF2B5EF4-FFF2-40B4-BE49-F238E27FC236}">
                  <a16:creationId xmlns:a16="http://schemas.microsoft.com/office/drawing/2014/main" id="{00000000-0008-0000-0200-000070833400}"/>
                </a:ext>
              </a:extLst>
            </xdr:cNvPr>
            <xdr:cNvSpPr>
              <a:spLocks/>
            </xdr:cNvSpPr>
          </xdr:nvSpPr>
          <xdr:spPr bwMode="auto">
            <a:xfrm>
              <a:off x="1939" y="2077"/>
              <a:ext cx="15" cy="23"/>
            </a:xfrm>
            <a:custGeom>
              <a:avLst/>
              <a:gdLst>
                <a:gd name="T0" fmla="*/ 2147483646 w 3"/>
                <a:gd name="T1" fmla="*/ 2147483646 h 4"/>
                <a:gd name="T2" fmla="*/ 2147483646 w 3"/>
                <a:gd name="T3" fmla="*/ 2147483646 h 4"/>
                <a:gd name="T4" fmla="*/ 2147483646 w 3"/>
                <a:gd name="T5" fmla="*/ 2147483646 h 4"/>
                <a:gd name="T6" fmla="*/ 0 w 3"/>
                <a:gd name="T7" fmla="*/ 2147483646 h 4"/>
                <a:gd name="T8" fmla="*/ 0 w 3"/>
                <a:gd name="T9" fmla="*/ 2147483646 h 4"/>
                <a:gd name="T10" fmla="*/ 2147483646 w 3"/>
                <a:gd name="T11" fmla="*/ 0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4"/>
                <a:gd name="T20" fmla="*/ 3 w 3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4">
                  <a:moveTo>
                    <a:pt x="2" y="4"/>
                  </a:moveTo>
                  <a:lnTo>
                    <a:pt x="3" y="3"/>
                  </a:lnTo>
                  <a:lnTo>
                    <a:pt x="2" y="4"/>
                  </a:lnTo>
                  <a:lnTo>
                    <a:pt x="0" y="3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21" name="Freeform 374">
              <a:extLst>
                <a:ext uri="{FF2B5EF4-FFF2-40B4-BE49-F238E27FC236}">
                  <a16:creationId xmlns:a16="http://schemas.microsoft.com/office/drawing/2014/main" id="{00000000-0008-0000-0200-000071833400}"/>
                </a:ext>
              </a:extLst>
            </xdr:cNvPr>
            <xdr:cNvSpPr>
              <a:spLocks/>
            </xdr:cNvSpPr>
          </xdr:nvSpPr>
          <xdr:spPr bwMode="auto">
            <a:xfrm>
              <a:off x="1939" y="2018"/>
              <a:ext cx="5" cy="47"/>
            </a:xfrm>
            <a:custGeom>
              <a:avLst/>
              <a:gdLst>
                <a:gd name="T0" fmla="*/ 2147483646 w 1"/>
                <a:gd name="T1" fmla="*/ 2147483646 h 8"/>
                <a:gd name="T2" fmla="*/ 2147483646 w 1"/>
                <a:gd name="T3" fmla="*/ 2147483646 h 8"/>
                <a:gd name="T4" fmla="*/ 2147483646 w 1"/>
                <a:gd name="T5" fmla="*/ 2147483646 h 8"/>
                <a:gd name="T6" fmla="*/ 0 w 1"/>
                <a:gd name="T7" fmla="*/ 2147483646 h 8"/>
                <a:gd name="T8" fmla="*/ 0 w 1"/>
                <a:gd name="T9" fmla="*/ 2147483646 h 8"/>
                <a:gd name="T10" fmla="*/ 0 w 1"/>
                <a:gd name="T11" fmla="*/ 0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8"/>
                <a:gd name="T20" fmla="*/ 1 w 1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8">
                  <a:moveTo>
                    <a:pt x="1" y="8"/>
                  </a:moveTo>
                  <a:lnTo>
                    <a:pt x="1" y="8"/>
                  </a:lnTo>
                  <a:lnTo>
                    <a:pt x="1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22" name="Freeform 375">
              <a:extLst>
                <a:ext uri="{FF2B5EF4-FFF2-40B4-BE49-F238E27FC236}">
                  <a16:creationId xmlns:a16="http://schemas.microsoft.com/office/drawing/2014/main" id="{00000000-0008-0000-0200-000072833400}"/>
                </a:ext>
              </a:extLst>
            </xdr:cNvPr>
            <xdr:cNvSpPr>
              <a:spLocks/>
            </xdr:cNvSpPr>
          </xdr:nvSpPr>
          <xdr:spPr bwMode="auto">
            <a:xfrm>
              <a:off x="1927" y="1985"/>
              <a:ext cx="6" cy="29"/>
            </a:xfrm>
            <a:custGeom>
              <a:avLst/>
              <a:gdLst>
                <a:gd name="T0" fmla="*/ 2147483646 w 1"/>
                <a:gd name="T1" fmla="*/ 2147483646 h 5"/>
                <a:gd name="T2" fmla="*/ 2147483646 w 1"/>
                <a:gd name="T3" fmla="*/ 2147483646 h 5"/>
                <a:gd name="T4" fmla="*/ 0 w 1"/>
                <a:gd name="T5" fmla="*/ 2147483646 h 5"/>
                <a:gd name="T6" fmla="*/ 0 w 1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"/>
                <a:gd name="T13" fmla="*/ 0 h 5"/>
                <a:gd name="T14" fmla="*/ 1 w 1"/>
                <a:gd name="T15" fmla="*/ 5 h 5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" h="5">
                  <a:moveTo>
                    <a:pt x="1" y="5"/>
                  </a:moveTo>
                  <a:lnTo>
                    <a:pt x="1" y="3"/>
                  </a:lnTo>
                  <a:lnTo>
                    <a:pt x="0" y="2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23" name="Freeform 376">
              <a:extLst>
                <a:ext uri="{FF2B5EF4-FFF2-40B4-BE49-F238E27FC236}">
                  <a16:creationId xmlns:a16="http://schemas.microsoft.com/office/drawing/2014/main" id="{00000000-0008-0000-0200-000073833400}"/>
                </a:ext>
              </a:extLst>
            </xdr:cNvPr>
            <xdr:cNvSpPr>
              <a:spLocks/>
            </xdr:cNvSpPr>
          </xdr:nvSpPr>
          <xdr:spPr bwMode="auto">
            <a:xfrm>
              <a:off x="1686" y="2536"/>
              <a:ext cx="815" cy="1130"/>
            </a:xfrm>
            <a:custGeom>
              <a:avLst/>
              <a:gdLst>
                <a:gd name="T0" fmla="*/ 177 w 815"/>
                <a:gd name="T1" fmla="*/ 86 h 1131"/>
                <a:gd name="T2" fmla="*/ 209 w 815"/>
                <a:gd name="T3" fmla="*/ 57 h 1131"/>
                <a:gd name="T4" fmla="*/ 252 w 815"/>
                <a:gd name="T5" fmla="*/ 40 h 1131"/>
                <a:gd name="T6" fmla="*/ 284 w 815"/>
                <a:gd name="T7" fmla="*/ 17 h 1131"/>
                <a:gd name="T8" fmla="*/ 316 w 815"/>
                <a:gd name="T9" fmla="*/ 12 h 1131"/>
                <a:gd name="T10" fmla="*/ 316 w 815"/>
                <a:gd name="T11" fmla="*/ 91 h 1131"/>
                <a:gd name="T12" fmla="*/ 316 w 815"/>
                <a:gd name="T13" fmla="*/ 142 h 1131"/>
                <a:gd name="T14" fmla="*/ 359 w 815"/>
                <a:gd name="T15" fmla="*/ 125 h 1131"/>
                <a:gd name="T16" fmla="*/ 402 w 815"/>
                <a:gd name="T17" fmla="*/ 120 h 1131"/>
                <a:gd name="T18" fmla="*/ 440 w 815"/>
                <a:gd name="T19" fmla="*/ 154 h 1131"/>
                <a:gd name="T20" fmla="*/ 493 w 815"/>
                <a:gd name="T21" fmla="*/ 159 h 1131"/>
                <a:gd name="T22" fmla="*/ 526 w 815"/>
                <a:gd name="T23" fmla="*/ 199 h 1131"/>
                <a:gd name="T24" fmla="*/ 547 w 815"/>
                <a:gd name="T25" fmla="*/ 216 h 1131"/>
                <a:gd name="T26" fmla="*/ 579 w 815"/>
                <a:gd name="T27" fmla="*/ 216 h 1131"/>
                <a:gd name="T28" fmla="*/ 611 w 815"/>
                <a:gd name="T29" fmla="*/ 211 h 1131"/>
                <a:gd name="T30" fmla="*/ 654 w 815"/>
                <a:gd name="T31" fmla="*/ 222 h 1131"/>
                <a:gd name="T32" fmla="*/ 681 w 815"/>
                <a:gd name="T33" fmla="*/ 262 h 1131"/>
                <a:gd name="T34" fmla="*/ 708 w 815"/>
                <a:gd name="T35" fmla="*/ 279 h 1131"/>
                <a:gd name="T36" fmla="*/ 751 w 815"/>
                <a:gd name="T37" fmla="*/ 290 h 1131"/>
                <a:gd name="T38" fmla="*/ 788 w 815"/>
                <a:gd name="T39" fmla="*/ 341 h 1131"/>
                <a:gd name="T40" fmla="*/ 799 w 815"/>
                <a:gd name="T41" fmla="*/ 392 h 1131"/>
                <a:gd name="T42" fmla="*/ 810 w 815"/>
                <a:gd name="T43" fmla="*/ 421 h 1131"/>
                <a:gd name="T44" fmla="*/ 778 w 815"/>
                <a:gd name="T45" fmla="*/ 443 h 1131"/>
                <a:gd name="T46" fmla="*/ 772 w 815"/>
                <a:gd name="T47" fmla="*/ 495 h 1131"/>
                <a:gd name="T48" fmla="*/ 772 w 815"/>
                <a:gd name="T49" fmla="*/ 546 h 1131"/>
                <a:gd name="T50" fmla="*/ 772 w 815"/>
                <a:gd name="T51" fmla="*/ 565 h 1131"/>
                <a:gd name="T52" fmla="*/ 740 w 815"/>
                <a:gd name="T53" fmla="*/ 595 h 1131"/>
                <a:gd name="T54" fmla="*/ 719 w 815"/>
                <a:gd name="T55" fmla="*/ 657 h 1131"/>
                <a:gd name="T56" fmla="*/ 686 w 815"/>
                <a:gd name="T57" fmla="*/ 754 h 1131"/>
                <a:gd name="T58" fmla="*/ 686 w 815"/>
                <a:gd name="T59" fmla="*/ 822 h 1131"/>
                <a:gd name="T60" fmla="*/ 654 w 815"/>
                <a:gd name="T61" fmla="*/ 867 h 1131"/>
                <a:gd name="T62" fmla="*/ 595 w 815"/>
                <a:gd name="T63" fmla="*/ 901 h 1131"/>
                <a:gd name="T64" fmla="*/ 552 w 815"/>
                <a:gd name="T65" fmla="*/ 941 h 1131"/>
                <a:gd name="T66" fmla="*/ 542 w 815"/>
                <a:gd name="T67" fmla="*/ 919 h 1131"/>
                <a:gd name="T68" fmla="*/ 483 w 815"/>
                <a:gd name="T69" fmla="*/ 901 h 1131"/>
                <a:gd name="T70" fmla="*/ 456 w 815"/>
                <a:gd name="T71" fmla="*/ 992 h 1131"/>
                <a:gd name="T72" fmla="*/ 418 w 815"/>
                <a:gd name="T73" fmla="*/ 1038 h 1131"/>
                <a:gd name="T74" fmla="*/ 381 w 815"/>
                <a:gd name="T75" fmla="*/ 1032 h 1131"/>
                <a:gd name="T76" fmla="*/ 343 w 815"/>
                <a:gd name="T77" fmla="*/ 1038 h 1131"/>
                <a:gd name="T78" fmla="*/ 332 w 815"/>
                <a:gd name="T79" fmla="*/ 1009 h 1131"/>
                <a:gd name="T80" fmla="*/ 316 w 815"/>
                <a:gd name="T81" fmla="*/ 964 h 1131"/>
                <a:gd name="T82" fmla="*/ 257 w 815"/>
                <a:gd name="T83" fmla="*/ 930 h 1131"/>
                <a:gd name="T84" fmla="*/ 220 w 815"/>
                <a:gd name="T85" fmla="*/ 805 h 1131"/>
                <a:gd name="T86" fmla="*/ 155 w 815"/>
                <a:gd name="T87" fmla="*/ 737 h 1131"/>
                <a:gd name="T88" fmla="*/ 139 w 815"/>
                <a:gd name="T89" fmla="*/ 731 h 1131"/>
                <a:gd name="T90" fmla="*/ 91 w 815"/>
                <a:gd name="T91" fmla="*/ 657 h 1131"/>
                <a:gd name="T92" fmla="*/ 0 w 815"/>
                <a:gd name="T93" fmla="*/ 565 h 1131"/>
                <a:gd name="T94" fmla="*/ 21 w 815"/>
                <a:gd name="T95" fmla="*/ 563 h 1131"/>
                <a:gd name="T96" fmla="*/ 86 w 815"/>
                <a:gd name="T97" fmla="*/ 540 h 1131"/>
                <a:gd name="T98" fmla="*/ 86 w 815"/>
                <a:gd name="T99" fmla="*/ 472 h 1131"/>
                <a:gd name="T100" fmla="*/ 91 w 815"/>
                <a:gd name="T101" fmla="*/ 415 h 1131"/>
                <a:gd name="T102" fmla="*/ 129 w 815"/>
                <a:gd name="T103" fmla="*/ 404 h 1131"/>
                <a:gd name="T104" fmla="*/ 177 w 815"/>
                <a:gd name="T105" fmla="*/ 398 h 1131"/>
                <a:gd name="T106" fmla="*/ 193 w 815"/>
                <a:gd name="T107" fmla="*/ 370 h 1131"/>
                <a:gd name="T108" fmla="*/ 177 w 815"/>
                <a:gd name="T109" fmla="*/ 387 h 1131"/>
                <a:gd name="T110" fmla="*/ 236 w 815"/>
                <a:gd name="T111" fmla="*/ 279 h 1131"/>
                <a:gd name="T112" fmla="*/ 230 w 815"/>
                <a:gd name="T113" fmla="*/ 222 h 1131"/>
                <a:gd name="T114" fmla="*/ 214 w 815"/>
                <a:gd name="T115" fmla="*/ 176 h 1131"/>
                <a:gd name="T116" fmla="*/ 209 w 815"/>
                <a:gd name="T117" fmla="*/ 142 h 1131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w 815"/>
                <a:gd name="T178" fmla="*/ 0 h 1131"/>
                <a:gd name="T179" fmla="*/ 815 w 815"/>
                <a:gd name="T180" fmla="*/ 1131 h 1131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T177" t="T178" r="T179" b="T180"/>
              <a:pathLst>
                <a:path w="815" h="1131">
                  <a:moveTo>
                    <a:pt x="198" y="142"/>
                  </a:moveTo>
                  <a:lnTo>
                    <a:pt x="198" y="137"/>
                  </a:lnTo>
                  <a:lnTo>
                    <a:pt x="193" y="131"/>
                  </a:lnTo>
                  <a:lnTo>
                    <a:pt x="182" y="120"/>
                  </a:lnTo>
                  <a:lnTo>
                    <a:pt x="182" y="108"/>
                  </a:lnTo>
                  <a:lnTo>
                    <a:pt x="177" y="103"/>
                  </a:lnTo>
                  <a:lnTo>
                    <a:pt x="177" y="97"/>
                  </a:lnTo>
                  <a:lnTo>
                    <a:pt x="177" y="91"/>
                  </a:lnTo>
                  <a:lnTo>
                    <a:pt x="177" y="86"/>
                  </a:lnTo>
                  <a:lnTo>
                    <a:pt x="182" y="80"/>
                  </a:lnTo>
                  <a:lnTo>
                    <a:pt x="182" y="74"/>
                  </a:lnTo>
                  <a:lnTo>
                    <a:pt x="188" y="68"/>
                  </a:lnTo>
                  <a:lnTo>
                    <a:pt x="193" y="68"/>
                  </a:lnTo>
                  <a:lnTo>
                    <a:pt x="193" y="63"/>
                  </a:lnTo>
                  <a:lnTo>
                    <a:pt x="198" y="63"/>
                  </a:lnTo>
                  <a:lnTo>
                    <a:pt x="198" y="57"/>
                  </a:lnTo>
                  <a:lnTo>
                    <a:pt x="204" y="57"/>
                  </a:lnTo>
                  <a:lnTo>
                    <a:pt x="209" y="57"/>
                  </a:lnTo>
                  <a:lnTo>
                    <a:pt x="209" y="63"/>
                  </a:lnTo>
                  <a:lnTo>
                    <a:pt x="214" y="63"/>
                  </a:lnTo>
                  <a:lnTo>
                    <a:pt x="214" y="57"/>
                  </a:lnTo>
                  <a:lnTo>
                    <a:pt x="225" y="57"/>
                  </a:lnTo>
                  <a:lnTo>
                    <a:pt x="230" y="57"/>
                  </a:lnTo>
                  <a:lnTo>
                    <a:pt x="236" y="51"/>
                  </a:lnTo>
                  <a:lnTo>
                    <a:pt x="241" y="51"/>
                  </a:lnTo>
                  <a:lnTo>
                    <a:pt x="247" y="46"/>
                  </a:lnTo>
                  <a:lnTo>
                    <a:pt x="252" y="40"/>
                  </a:lnTo>
                  <a:lnTo>
                    <a:pt x="252" y="34"/>
                  </a:lnTo>
                  <a:lnTo>
                    <a:pt x="257" y="29"/>
                  </a:lnTo>
                  <a:lnTo>
                    <a:pt x="257" y="23"/>
                  </a:lnTo>
                  <a:lnTo>
                    <a:pt x="263" y="23"/>
                  </a:lnTo>
                  <a:lnTo>
                    <a:pt x="268" y="23"/>
                  </a:lnTo>
                  <a:lnTo>
                    <a:pt x="268" y="17"/>
                  </a:lnTo>
                  <a:lnTo>
                    <a:pt x="273" y="17"/>
                  </a:lnTo>
                  <a:lnTo>
                    <a:pt x="279" y="17"/>
                  </a:lnTo>
                  <a:lnTo>
                    <a:pt x="284" y="17"/>
                  </a:lnTo>
                  <a:lnTo>
                    <a:pt x="289" y="17"/>
                  </a:lnTo>
                  <a:lnTo>
                    <a:pt x="289" y="12"/>
                  </a:lnTo>
                  <a:lnTo>
                    <a:pt x="295" y="12"/>
                  </a:lnTo>
                  <a:lnTo>
                    <a:pt x="300" y="6"/>
                  </a:lnTo>
                  <a:lnTo>
                    <a:pt x="306" y="6"/>
                  </a:lnTo>
                  <a:lnTo>
                    <a:pt x="311" y="6"/>
                  </a:lnTo>
                  <a:lnTo>
                    <a:pt x="311" y="0"/>
                  </a:lnTo>
                  <a:lnTo>
                    <a:pt x="316" y="0"/>
                  </a:lnTo>
                  <a:lnTo>
                    <a:pt x="316" y="12"/>
                  </a:lnTo>
                  <a:lnTo>
                    <a:pt x="316" y="23"/>
                  </a:lnTo>
                  <a:lnTo>
                    <a:pt x="316" y="29"/>
                  </a:lnTo>
                  <a:lnTo>
                    <a:pt x="316" y="34"/>
                  </a:lnTo>
                  <a:lnTo>
                    <a:pt x="316" y="40"/>
                  </a:lnTo>
                  <a:lnTo>
                    <a:pt x="316" y="51"/>
                  </a:lnTo>
                  <a:lnTo>
                    <a:pt x="316" y="63"/>
                  </a:lnTo>
                  <a:lnTo>
                    <a:pt x="316" y="68"/>
                  </a:lnTo>
                  <a:lnTo>
                    <a:pt x="316" y="86"/>
                  </a:lnTo>
                  <a:lnTo>
                    <a:pt x="316" y="91"/>
                  </a:lnTo>
                  <a:lnTo>
                    <a:pt x="316" y="97"/>
                  </a:lnTo>
                  <a:lnTo>
                    <a:pt x="316" y="103"/>
                  </a:lnTo>
                  <a:lnTo>
                    <a:pt x="316" y="108"/>
                  </a:lnTo>
                  <a:lnTo>
                    <a:pt x="316" y="114"/>
                  </a:lnTo>
                  <a:lnTo>
                    <a:pt x="316" y="120"/>
                  </a:lnTo>
                  <a:lnTo>
                    <a:pt x="316" y="125"/>
                  </a:lnTo>
                  <a:lnTo>
                    <a:pt x="316" y="131"/>
                  </a:lnTo>
                  <a:lnTo>
                    <a:pt x="316" y="137"/>
                  </a:lnTo>
                  <a:lnTo>
                    <a:pt x="316" y="142"/>
                  </a:lnTo>
                  <a:lnTo>
                    <a:pt x="322" y="148"/>
                  </a:lnTo>
                  <a:lnTo>
                    <a:pt x="327" y="148"/>
                  </a:lnTo>
                  <a:lnTo>
                    <a:pt x="332" y="148"/>
                  </a:lnTo>
                  <a:lnTo>
                    <a:pt x="338" y="142"/>
                  </a:lnTo>
                  <a:lnTo>
                    <a:pt x="343" y="137"/>
                  </a:lnTo>
                  <a:lnTo>
                    <a:pt x="348" y="137"/>
                  </a:lnTo>
                  <a:lnTo>
                    <a:pt x="348" y="131"/>
                  </a:lnTo>
                  <a:lnTo>
                    <a:pt x="354" y="131"/>
                  </a:lnTo>
                  <a:lnTo>
                    <a:pt x="359" y="125"/>
                  </a:lnTo>
                  <a:lnTo>
                    <a:pt x="359" y="120"/>
                  </a:lnTo>
                  <a:lnTo>
                    <a:pt x="365" y="120"/>
                  </a:lnTo>
                  <a:lnTo>
                    <a:pt x="370" y="114"/>
                  </a:lnTo>
                  <a:lnTo>
                    <a:pt x="375" y="114"/>
                  </a:lnTo>
                  <a:lnTo>
                    <a:pt x="381" y="114"/>
                  </a:lnTo>
                  <a:lnTo>
                    <a:pt x="386" y="114"/>
                  </a:lnTo>
                  <a:lnTo>
                    <a:pt x="391" y="114"/>
                  </a:lnTo>
                  <a:lnTo>
                    <a:pt x="397" y="120"/>
                  </a:lnTo>
                  <a:lnTo>
                    <a:pt x="402" y="120"/>
                  </a:lnTo>
                  <a:lnTo>
                    <a:pt x="407" y="120"/>
                  </a:lnTo>
                  <a:lnTo>
                    <a:pt x="413" y="125"/>
                  </a:lnTo>
                  <a:lnTo>
                    <a:pt x="418" y="125"/>
                  </a:lnTo>
                  <a:lnTo>
                    <a:pt x="424" y="131"/>
                  </a:lnTo>
                  <a:lnTo>
                    <a:pt x="429" y="137"/>
                  </a:lnTo>
                  <a:lnTo>
                    <a:pt x="429" y="142"/>
                  </a:lnTo>
                  <a:lnTo>
                    <a:pt x="434" y="142"/>
                  </a:lnTo>
                  <a:lnTo>
                    <a:pt x="440" y="148"/>
                  </a:lnTo>
                  <a:lnTo>
                    <a:pt x="440" y="154"/>
                  </a:lnTo>
                  <a:lnTo>
                    <a:pt x="445" y="154"/>
                  </a:lnTo>
                  <a:lnTo>
                    <a:pt x="450" y="154"/>
                  </a:lnTo>
                  <a:lnTo>
                    <a:pt x="456" y="159"/>
                  </a:lnTo>
                  <a:lnTo>
                    <a:pt x="461" y="154"/>
                  </a:lnTo>
                  <a:lnTo>
                    <a:pt x="472" y="154"/>
                  </a:lnTo>
                  <a:lnTo>
                    <a:pt x="477" y="159"/>
                  </a:lnTo>
                  <a:lnTo>
                    <a:pt x="483" y="159"/>
                  </a:lnTo>
                  <a:lnTo>
                    <a:pt x="488" y="159"/>
                  </a:lnTo>
                  <a:lnTo>
                    <a:pt x="493" y="159"/>
                  </a:lnTo>
                  <a:lnTo>
                    <a:pt x="499" y="165"/>
                  </a:lnTo>
                  <a:lnTo>
                    <a:pt x="504" y="165"/>
                  </a:lnTo>
                  <a:lnTo>
                    <a:pt x="504" y="171"/>
                  </a:lnTo>
                  <a:lnTo>
                    <a:pt x="504" y="176"/>
                  </a:lnTo>
                  <a:lnTo>
                    <a:pt x="509" y="182"/>
                  </a:lnTo>
                  <a:lnTo>
                    <a:pt x="515" y="182"/>
                  </a:lnTo>
                  <a:lnTo>
                    <a:pt x="520" y="188"/>
                  </a:lnTo>
                  <a:lnTo>
                    <a:pt x="526" y="193"/>
                  </a:lnTo>
                  <a:lnTo>
                    <a:pt x="526" y="199"/>
                  </a:lnTo>
                  <a:lnTo>
                    <a:pt x="526" y="205"/>
                  </a:lnTo>
                  <a:lnTo>
                    <a:pt x="526" y="211"/>
                  </a:lnTo>
                  <a:lnTo>
                    <a:pt x="531" y="211"/>
                  </a:lnTo>
                  <a:lnTo>
                    <a:pt x="531" y="216"/>
                  </a:lnTo>
                  <a:lnTo>
                    <a:pt x="536" y="222"/>
                  </a:lnTo>
                  <a:lnTo>
                    <a:pt x="536" y="228"/>
                  </a:lnTo>
                  <a:lnTo>
                    <a:pt x="542" y="228"/>
                  </a:lnTo>
                  <a:lnTo>
                    <a:pt x="547" y="222"/>
                  </a:lnTo>
                  <a:lnTo>
                    <a:pt x="547" y="216"/>
                  </a:lnTo>
                  <a:lnTo>
                    <a:pt x="552" y="211"/>
                  </a:lnTo>
                  <a:lnTo>
                    <a:pt x="558" y="199"/>
                  </a:lnTo>
                  <a:lnTo>
                    <a:pt x="563" y="199"/>
                  </a:lnTo>
                  <a:lnTo>
                    <a:pt x="563" y="205"/>
                  </a:lnTo>
                  <a:lnTo>
                    <a:pt x="563" y="211"/>
                  </a:lnTo>
                  <a:lnTo>
                    <a:pt x="563" y="216"/>
                  </a:lnTo>
                  <a:lnTo>
                    <a:pt x="568" y="216"/>
                  </a:lnTo>
                  <a:lnTo>
                    <a:pt x="574" y="216"/>
                  </a:lnTo>
                  <a:lnTo>
                    <a:pt x="579" y="216"/>
                  </a:lnTo>
                  <a:lnTo>
                    <a:pt x="585" y="216"/>
                  </a:lnTo>
                  <a:lnTo>
                    <a:pt x="585" y="211"/>
                  </a:lnTo>
                  <a:lnTo>
                    <a:pt x="590" y="211"/>
                  </a:lnTo>
                  <a:lnTo>
                    <a:pt x="590" y="216"/>
                  </a:lnTo>
                  <a:lnTo>
                    <a:pt x="595" y="216"/>
                  </a:lnTo>
                  <a:lnTo>
                    <a:pt x="601" y="216"/>
                  </a:lnTo>
                  <a:lnTo>
                    <a:pt x="606" y="216"/>
                  </a:lnTo>
                  <a:lnTo>
                    <a:pt x="606" y="211"/>
                  </a:lnTo>
                  <a:lnTo>
                    <a:pt x="611" y="211"/>
                  </a:lnTo>
                  <a:lnTo>
                    <a:pt x="617" y="211"/>
                  </a:lnTo>
                  <a:lnTo>
                    <a:pt x="622" y="211"/>
                  </a:lnTo>
                  <a:lnTo>
                    <a:pt x="627" y="211"/>
                  </a:lnTo>
                  <a:lnTo>
                    <a:pt x="627" y="216"/>
                  </a:lnTo>
                  <a:lnTo>
                    <a:pt x="633" y="216"/>
                  </a:lnTo>
                  <a:lnTo>
                    <a:pt x="638" y="222"/>
                  </a:lnTo>
                  <a:lnTo>
                    <a:pt x="644" y="222"/>
                  </a:lnTo>
                  <a:lnTo>
                    <a:pt x="649" y="222"/>
                  </a:lnTo>
                  <a:lnTo>
                    <a:pt x="654" y="222"/>
                  </a:lnTo>
                  <a:lnTo>
                    <a:pt x="654" y="228"/>
                  </a:lnTo>
                  <a:lnTo>
                    <a:pt x="660" y="228"/>
                  </a:lnTo>
                  <a:lnTo>
                    <a:pt x="665" y="233"/>
                  </a:lnTo>
                  <a:lnTo>
                    <a:pt x="665" y="239"/>
                  </a:lnTo>
                  <a:lnTo>
                    <a:pt x="670" y="239"/>
                  </a:lnTo>
                  <a:lnTo>
                    <a:pt x="670" y="245"/>
                  </a:lnTo>
                  <a:lnTo>
                    <a:pt x="676" y="250"/>
                  </a:lnTo>
                  <a:lnTo>
                    <a:pt x="676" y="256"/>
                  </a:lnTo>
                  <a:lnTo>
                    <a:pt x="681" y="262"/>
                  </a:lnTo>
                  <a:lnTo>
                    <a:pt x="686" y="262"/>
                  </a:lnTo>
                  <a:lnTo>
                    <a:pt x="686" y="267"/>
                  </a:lnTo>
                  <a:lnTo>
                    <a:pt x="692" y="267"/>
                  </a:lnTo>
                  <a:lnTo>
                    <a:pt x="692" y="273"/>
                  </a:lnTo>
                  <a:lnTo>
                    <a:pt x="697" y="273"/>
                  </a:lnTo>
                  <a:lnTo>
                    <a:pt x="703" y="273"/>
                  </a:lnTo>
                  <a:lnTo>
                    <a:pt x="697" y="279"/>
                  </a:lnTo>
                  <a:lnTo>
                    <a:pt x="703" y="279"/>
                  </a:lnTo>
                  <a:lnTo>
                    <a:pt x="708" y="279"/>
                  </a:lnTo>
                  <a:lnTo>
                    <a:pt x="713" y="279"/>
                  </a:lnTo>
                  <a:lnTo>
                    <a:pt x="719" y="279"/>
                  </a:lnTo>
                  <a:lnTo>
                    <a:pt x="724" y="279"/>
                  </a:lnTo>
                  <a:lnTo>
                    <a:pt x="729" y="279"/>
                  </a:lnTo>
                  <a:lnTo>
                    <a:pt x="735" y="279"/>
                  </a:lnTo>
                  <a:lnTo>
                    <a:pt x="735" y="284"/>
                  </a:lnTo>
                  <a:lnTo>
                    <a:pt x="740" y="284"/>
                  </a:lnTo>
                  <a:lnTo>
                    <a:pt x="745" y="284"/>
                  </a:lnTo>
                  <a:lnTo>
                    <a:pt x="751" y="290"/>
                  </a:lnTo>
                  <a:lnTo>
                    <a:pt x="756" y="290"/>
                  </a:lnTo>
                  <a:lnTo>
                    <a:pt x="762" y="296"/>
                  </a:lnTo>
                  <a:lnTo>
                    <a:pt x="772" y="301"/>
                  </a:lnTo>
                  <a:lnTo>
                    <a:pt x="772" y="307"/>
                  </a:lnTo>
                  <a:lnTo>
                    <a:pt x="772" y="313"/>
                  </a:lnTo>
                  <a:lnTo>
                    <a:pt x="772" y="318"/>
                  </a:lnTo>
                  <a:lnTo>
                    <a:pt x="778" y="324"/>
                  </a:lnTo>
                  <a:lnTo>
                    <a:pt x="783" y="330"/>
                  </a:lnTo>
                  <a:lnTo>
                    <a:pt x="788" y="341"/>
                  </a:lnTo>
                  <a:lnTo>
                    <a:pt x="788" y="347"/>
                  </a:lnTo>
                  <a:lnTo>
                    <a:pt x="788" y="353"/>
                  </a:lnTo>
                  <a:lnTo>
                    <a:pt x="788" y="358"/>
                  </a:lnTo>
                  <a:lnTo>
                    <a:pt x="788" y="364"/>
                  </a:lnTo>
                  <a:lnTo>
                    <a:pt x="783" y="364"/>
                  </a:lnTo>
                  <a:lnTo>
                    <a:pt x="783" y="370"/>
                  </a:lnTo>
                  <a:lnTo>
                    <a:pt x="788" y="381"/>
                  </a:lnTo>
                  <a:lnTo>
                    <a:pt x="794" y="392"/>
                  </a:lnTo>
                  <a:lnTo>
                    <a:pt x="799" y="392"/>
                  </a:lnTo>
                  <a:lnTo>
                    <a:pt x="810" y="392"/>
                  </a:lnTo>
                  <a:lnTo>
                    <a:pt x="815" y="398"/>
                  </a:lnTo>
                  <a:lnTo>
                    <a:pt x="815" y="404"/>
                  </a:lnTo>
                  <a:lnTo>
                    <a:pt x="815" y="409"/>
                  </a:lnTo>
                  <a:lnTo>
                    <a:pt x="810" y="409"/>
                  </a:lnTo>
                  <a:lnTo>
                    <a:pt x="815" y="409"/>
                  </a:lnTo>
                  <a:lnTo>
                    <a:pt x="815" y="415"/>
                  </a:lnTo>
                  <a:lnTo>
                    <a:pt x="810" y="415"/>
                  </a:lnTo>
                  <a:lnTo>
                    <a:pt x="810" y="421"/>
                  </a:lnTo>
                  <a:lnTo>
                    <a:pt x="804" y="421"/>
                  </a:lnTo>
                  <a:lnTo>
                    <a:pt x="804" y="426"/>
                  </a:lnTo>
                  <a:lnTo>
                    <a:pt x="804" y="432"/>
                  </a:lnTo>
                  <a:lnTo>
                    <a:pt x="799" y="432"/>
                  </a:lnTo>
                  <a:lnTo>
                    <a:pt x="794" y="438"/>
                  </a:lnTo>
                  <a:lnTo>
                    <a:pt x="794" y="443"/>
                  </a:lnTo>
                  <a:lnTo>
                    <a:pt x="788" y="438"/>
                  </a:lnTo>
                  <a:lnTo>
                    <a:pt x="783" y="443"/>
                  </a:lnTo>
                  <a:lnTo>
                    <a:pt x="778" y="443"/>
                  </a:lnTo>
                  <a:lnTo>
                    <a:pt x="778" y="449"/>
                  </a:lnTo>
                  <a:lnTo>
                    <a:pt x="778" y="455"/>
                  </a:lnTo>
                  <a:lnTo>
                    <a:pt x="778" y="460"/>
                  </a:lnTo>
                  <a:lnTo>
                    <a:pt x="778" y="466"/>
                  </a:lnTo>
                  <a:lnTo>
                    <a:pt x="778" y="472"/>
                  </a:lnTo>
                  <a:lnTo>
                    <a:pt x="772" y="478"/>
                  </a:lnTo>
                  <a:lnTo>
                    <a:pt x="772" y="483"/>
                  </a:lnTo>
                  <a:lnTo>
                    <a:pt x="772" y="489"/>
                  </a:lnTo>
                  <a:lnTo>
                    <a:pt x="772" y="495"/>
                  </a:lnTo>
                  <a:lnTo>
                    <a:pt x="778" y="500"/>
                  </a:lnTo>
                  <a:lnTo>
                    <a:pt x="778" y="506"/>
                  </a:lnTo>
                  <a:lnTo>
                    <a:pt x="778" y="512"/>
                  </a:lnTo>
                  <a:lnTo>
                    <a:pt x="772" y="517"/>
                  </a:lnTo>
                  <a:lnTo>
                    <a:pt x="772" y="523"/>
                  </a:lnTo>
                  <a:lnTo>
                    <a:pt x="772" y="529"/>
                  </a:lnTo>
                  <a:lnTo>
                    <a:pt x="772" y="534"/>
                  </a:lnTo>
                  <a:lnTo>
                    <a:pt x="772" y="540"/>
                  </a:lnTo>
                  <a:lnTo>
                    <a:pt x="772" y="546"/>
                  </a:lnTo>
                  <a:lnTo>
                    <a:pt x="767" y="546"/>
                  </a:lnTo>
                  <a:lnTo>
                    <a:pt x="767" y="551"/>
                  </a:lnTo>
                  <a:lnTo>
                    <a:pt x="767" y="563"/>
                  </a:lnTo>
                  <a:lnTo>
                    <a:pt x="772" y="568"/>
                  </a:lnTo>
                  <a:lnTo>
                    <a:pt x="772" y="574"/>
                  </a:lnTo>
                  <a:lnTo>
                    <a:pt x="767" y="585"/>
                  </a:lnTo>
                  <a:lnTo>
                    <a:pt x="772" y="591"/>
                  </a:lnTo>
                  <a:lnTo>
                    <a:pt x="772" y="597"/>
                  </a:lnTo>
                  <a:lnTo>
                    <a:pt x="772" y="603"/>
                  </a:lnTo>
                  <a:lnTo>
                    <a:pt x="767" y="608"/>
                  </a:lnTo>
                  <a:lnTo>
                    <a:pt x="762" y="625"/>
                  </a:lnTo>
                  <a:lnTo>
                    <a:pt x="751" y="631"/>
                  </a:lnTo>
                  <a:lnTo>
                    <a:pt x="740" y="637"/>
                  </a:lnTo>
                  <a:lnTo>
                    <a:pt x="735" y="637"/>
                  </a:lnTo>
                  <a:lnTo>
                    <a:pt x="729" y="648"/>
                  </a:lnTo>
                  <a:lnTo>
                    <a:pt x="735" y="654"/>
                  </a:lnTo>
                  <a:lnTo>
                    <a:pt x="740" y="665"/>
                  </a:lnTo>
                  <a:lnTo>
                    <a:pt x="740" y="671"/>
                  </a:lnTo>
                  <a:lnTo>
                    <a:pt x="740" y="676"/>
                  </a:lnTo>
                  <a:lnTo>
                    <a:pt x="735" y="682"/>
                  </a:lnTo>
                  <a:lnTo>
                    <a:pt x="729" y="682"/>
                  </a:lnTo>
                  <a:lnTo>
                    <a:pt x="724" y="682"/>
                  </a:lnTo>
                  <a:lnTo>
                    <a:pt x="724" y="688"/>
                  </a:lnTo>
                  <a:lnTo>
                    <a:pt x="713" y="710"/>
                  </a:lnTo>
                  <a:lnTo>
                    <a:pt x="713" y="722"/>
                  </a:lnTo>
                  <a:lnTo>
                    <a:pt x="719" y="728"/>
                  </a:lnTo>
                  <a:lnTo>
                    <a:pt x="719" y="733"/>
                  </a:lnTo>
                  <a:lnTo>
                    <a:pt x="724" y="739"/>
                  </a:lnTo>
                  <a:lnTo>
                    <a:pt x="713" y="756"/>
                  </a:lnTo>
                  <a:lnTo>
                    <a:pt x="708" y="762"/>
                  </a:lnTo>
                  <a:lnTo>
                    <a:pt x="708" y="767"/>
                  </a:lnTo>
                  <a:lnTo>
                    <a:pt x="703" y="784"/>
                  </a:lnTo>
                  <a:lnTo>
                    <a:pt x="697" y="796"/>
                  </a:lnTo>
                  <a:lnTo>
                    <a:pt x="681" y="813"/>
                  </a:lnTo>
                  <a:lnTo>
                    <a:pt x="681" y="824"/>
                  </a:lnTo>
                  <a:lnTo>
                    <a:pt x="686" y="830"/>
                  </a:lnTo>
                  <a:lnTo>
                    <a:pt x="692" y="835"/>
                  </a:lnTo>
                  <a:lnTo>
                    <a:pt x="686" y="853"/>
                  </a:lnTo>
                  <a:lnTo>
                    <a:pt x="686" y="858"/>
                  </a:lnTo>
                  <a:lnTo>
                    <a:pt x="686" y="870"/>
                  </a:lnTo>
                  <a:lnTo>
                    <a:pt x="686" y="875"/>
                  </a:lnTo>
                  <a:lnTo>
                    <a:pt x="686" y="881"/>
                  </a:lnTo>
                  <a:lnTo>
                    <a:pt x="692" y="887"/>
                  </a:lnTo>
                  <a:lnTo>
                    <a:pt x="686" y="892"/>
                  </a:lnTo>
                  <a:lnTo>
                    <a:pt x="686" y="898"/>
                  </a:lnTo>
                  <a:lnTo>
                    <a:pt x="681" y="904"/>
                  </a:lnTo>
                  <a:lnTo>
                    <a:pt x="676" y="909"/>
                  </a:lnTo>
                  <a:lnTo>
                    <a:pt x="676" y="915"/>
                  </a:lnTo>
                  <a:lnTo>
                    <a:pt x="670" y="921"/>
                  </a:lnTo>
                  <a:lnTo>
                    <a:pt x="670" y="926"/>
                  </a:lnTo>
                  <a:lnTo>
                    <a:pt x="660" y="932"/>
                  </a:lnTo>
                  <a:lnTo>
                    <a:pt x="654" y="938"/>
                  </a:lnTo>
                  <a:lnTo>
                    <a:pt x="649" y="943"/>
                  </a:lnTo>
                  <a:lnTo>
                    <a:pt x="654" y="943"/>
                  </a:lnTo>
                  <a:lnTo>
                    <a:pt x="644" y="955"/>
                  </a:lnTo>
                  <a:lnTo>
                    <a:pt x="644" y="960"/>
                  </a:lnTo>
                  <a:lnTo>
                    <a:pt x="644" y="966"/>
                  </a:lnTo>
                  <a:lnTo>
                    <a:pt x="638" y="972"/>
                  </a:lnTo>
                  <a:lnTo>
                    <a:pt x="622" y="977"/>
                  </a:lnTo>
                  <a:lnTo>
                    <a:pt x="611" y="977"/>
                  </a:lnTo>
                  <a:lnTo>
                    <a:pt x="606" y="977"/>
                  </a:lnTo>
                  <a:lnTo>
                    <a:pt x="601" y="977"/>
                  </a:lnTo>
                  <a:lnTo>
                    <a:pt x="595" y="977"/>
                  </a:lnTo>
                  <a:lnTo>
                    <a:pt x="590" y="983"/>
                  </a:lnTo>
                  <a:lnTo>
                    <a:pt x="579" y="983"/>
                  </a:lnTo>
                  <a:lnTo>
                    <a:pt x="579" y="989"/>
                  </a:lnTo>
                  <a:lnTo>
                    <a:pt x="574" y="1000"/>
                  </a:lnTo>
                  <a:lnTo>
                    <a:pt x="574" y="1006"/>
                  </a:lnTo>
                  <a:lnTo>
                    <a:pt x="568" y="1012"/>
                  </a:lnTo>
                  <a:lnTo>
                    <a:pt x="563" y="1012"/>
                  </a:lnTo>
                  <a:lnTo>
                    <a:pt x="558" y="1017"/>
                  </a:lnTo>
                  <a:lnTo>
                    <a:pt x="552" y="1017"/>
                  </a:lnTo>
                  <a:lnTo>
                    <a:pt x="542" y="1023"/>
                  </a:lnTo>
                  <a:lnTo>
                    <a:pt x="536" y="1029"/>
                  </a:lnTo>
                  <a:lnTo>
                    <a:pt x="531" y="1034"/>
                  </a:lnTo>
                  <a:lnTo>
                    <a:pt x="531" y="1029"/>
                  </a:lnTo>
                  <a:lnTo>
                    <a:pt x="531" y="1023"/>
                  </a:lnTo>
                  <a:lnTo>
                    <a:pt x="536" y="1017"/>
                  </a:lnTo>
                  <a:lnTo>
                    <a:pt x="536" y="1012"/>
                  </a:lnTo>
                  <a:lnTo>
                    <a:pt x="536" y="1006"/>
                  </a:lnTo>
                  <a:lnTo>
                    <a:pt x="542" y="995"/>
                  </a:lnTo>
                  <a:lnTo>
                    <a:pt x="536" y="989"/>
                  </a:lnTo>
                  <a:lnTo>
                    <a:pt x="531" y="983"/>
                  </a:lnTo>
                  <a:lnTo>
                    <a:pt x="526" y="983"/>
                  </a:lnTo>
                  <a:lnTo>
                    <a:pt x="520" y="983"/>
                  </a:lnTo>
                  <a:lnTo>
                    <a:pt x="515" y="983"/>
                  </a:lnTo>
                  <a:lnTo>
                    <a:pt x="504" y="983"/>
                  </a:lnTo>
                  <a:lnTo>
                    <a:pt x="499" y="977"/>
                  </a:lnTo>
                  <a:lnTo>
                    <a:pt x="493" y="977"/>
                  </a:lnTo>
                  <a:lnTo>
                    <a:pt x="483" y="977"/>
                  </a:lnTo>
                  <a:lnTo>
                    <a:pt x="477" y="989"/>
                  </a:lnTo>
                  <a:lnTo>
                    <a:pt x="477" y="995"/>
                  </a:lnTo>
                  <a:lnTo>
                    <a:pt x="477" y="1000"/>
                  </a:lnTo>
                  <a:lnTo>
                    <a:pt x="477" y="1017"/>
                  </a:lnTo>
                  <a:lnTo>
                    <a:pt x="472" y="1034"/>
                  </a:lnTo>
                  <a:lnTo>
                    <a:pt x="467" y="1040"/>
                  </a:lnTo>
                  <a:lnTo>
                    <a:pt x="461" y="1046"/>
                  </a:lnTo>
                  <a:lnTo>
                    <a:pt x="461" y="1057"/>
                  </a:lnTo>
                  <a:lnTo>
                    <a:pt x="456" y="1068"/>
                  </a:lnTo>
                  <a:lnTo>
                    <a:pt x="456" y="1080"/>
                  </a:lnTo>
                  <a:lnTo>
                    <a:pt x="450" y="1085"/>
                  </a:lnTo>
                  <a:lnTo>
                    <a:pt x="445" y="1085"/>
                  </a:lnTo>
                  <a:lnTo>
                    <a:pt x="440" y="1091"/>
                  </a:lnTo>
                  <a:lnTo>
                    <a:pt x="429" y="1097"/>
                  </a:lnTo>
                  <a:lnTo>
                    <a:pt x="424" y="1102"/>
                  </a:lnTo>
                  <a:lnTo>
                    <a:pt x="413" y="1108"/>
                  </a:lnTo>
                  <a:lnTo>
                    <a:pt x="413" y="1114"/>
                  </a:lnTo>
                  <a:lnTo>
                    <a:pt x="418" y="1114"/>
                  </a:lnTo>
                  <a:lnTo>
                    <a:pt x="418" y="1120"/>
                  </a:lnTo>
                  <a:lnTo>
                    <a:pt x="413" y="1125"/>
                  </a:lnTo>
                  <a:lnTo>
                    <a:pt x="402" y="1131"/>
                  </a:lnTo>
                  <a:lnTo>
                    <a:pt x="397" y="1125"/>
                  </a:lnTo>
                  <a:lnTo>
                    <a:pt x="397" y="1120"/>
                  </a:lnTo>
                  <a:lnTo>
                    <a:pt x="397" y="1114"/>
                  </a:lnTo>
                  <a:lnTo>
                    <a:pt x="391" y="1114"/>
                  </a:lnTo>
                  <a:lnTo>
                    <a:pt x="386" y="1108"/>
                  </a:lnTo>
                  <a:lnTo>
                    <a:pt x="381" y="1108"/>
                  </a:lnTo>
                  <a:lnTo>
                    <a:pt x="370" y="1108"/>
                  </a:lnTo>
                  <a:lnTo>
                    <a:pt x="365" y="1108"/>
                  </a:lnTo>
                  <a:lnTo>
                    <a:pt x="365" y="1114"/>
                  </a:lnTo>
                  <a:lnTo>
                    <a:pt x="359" y="1114"/>
                  </a:lnTo>
                  <a:lnTo>
                    <a:pt x="354" y="1114"/>
                  </a:lnTo>
                  <a:lnTo>
                    <a:pt x="354" y="1120"/>
                  </a:lnTo>
                  <a:lnTo>
                    <a:pt x="348" y="1120"/>
                  </a:lnTo>
                  <a:lnTo>
                    <a:pt x="343" y="1120"/>
                  </a:lnTo>
                  <a:lnTo>
                    <a:pt x="343" y="1114"/>
                  </a:lnTo>
                  <a:lnTo>
                    <a:pt x="338" y="1114"/>
                  </a:lnTo>
                  <a:lnTo>
                    <a:pt x="338" y="1108"/>
                  </a:lnTo>
                  <a:lnTo>
                    <a:pt x="332" y="1108"/>
                  </a:lnTo>
                  <a:lnTo>
                    <a:pt x="332" y="1102"/>
                  </a:lnTo>
                  <a:lnTo>
                    <a:pt x="327" y="1102"/>
                  </a:lnTo>
                  <a:lnTo>
                    <a:pt x="327" y="1097"/>
                  </a:lnTo>
                  <a:lnTo>
                    <a:pt x="327" y="1091"/>
                  </a:lnTo>
                  <a:lnTo>
                    <a:pt x="332" y="1091"/>
                  </a:lnTo>
                  <a:lnTo>
                    <a:pt x="332" y="1085"/>
                  </a:lnTo>
                  <a:lnTo>
                    <a:pt x="327" y="1080"/>
                  </a:lnTo>
                  <a:lnTo>
                    <a:pt x="322" y="1080"/>
                  </a:lnTo>
                  <a:lnTo>
                    <a:pt x="322" y="1074"/>
                  </a:lnTo>
                  <a:lnTo>
                    <a:pt x="322" y="1068"/>
                  </a:lnTo>
                  <a:lnTo>
                    <a:pt x="322" y="1063"/>
                  </a:lnTo>
                  <a:lnTo>
                    <a:pt x="322" y="1057"/>
                  </a:lnTo>
                  <a:lnTo>
                    <a:pt x="327" y="1051"/>
                  </a:lnTo>
                  <a:lnTo>
                    <a:pt x="322" y="1040"/>
                  </a:lnTo>
                  <a:lnTo>
                    <a:pt x="316" y="1040"/>
                  </a:lnTo>
                  <a:lnTo>
                    <a:pt x="311" y="1040"/>
                  </a:lnTo>
                  <a:lnTo>
                    <a:pt x="300" y="1040"/>
                  </a:lnTo>
                  <a:lnTo>
                    <a:pt x="300" y="1034"/>
                  </a:lnTo>
                  <a:lnTo>
                    <a:pt x="289" y="1029"/>
                  </a:lnTo>
                  <a:lnTo>
                    <a:pt x="284" y="1023"/>
                  </a:lnTo>
                  <a:lnTo>
                    <a:pt x="279" y="1023"/>
                  </a:lnTo>
                  <a:lnTo>
                    <a:pt x="279" y="1017"/>
                  </a:lnTo>
                  <a:lnTo>
                    <a:pt x="268" y="1006"/>
                  </a:lnTo>
                  <a:lnTo>
                    <a:pt x="257" y="1006"/>
                  </a:lnTo>
                  <a:lnTo>
                    <a:pt x="257" y="1000"/>
                  </a:lnTo>
                  <a:lnTo>
                    <a:pt x="252" y="995"/>
                  </a:lnTo>
                  <a:lnTo>
                    <a:pt x="247" y="989"/>
                  </a:lnTo>
                  <a:lnTo>
                    <a:pt x="241" y="983"/>
                  </a:lnTo>
                  <a:lnTo>
                    <a:pt x="230" y="960"/>
                  </a:lnTo>
                  <a:lnTo>
                    <a:pt x="214" y="943"/>
                  </a:lnTo>
                  <a:lnTo>
                    <a:pt x="214" y="932"/>
                  </a:lnTo>
                  <a:lnTo>
                    <a:pt x="214" y="904"/>
                  </a:lnTo>
                  <a:lnTo>
                    <a:pt x="220" y="881"/>
                  </a:lnTo>
                  <a:lnTo>
                    <a:pt x="220" y="875"/>
                  </a:lnTo>
                  <a:lnTo>
                    <a:pt x="220" y="853"/>
                  </a:lnTo>
                  <a:lnTo>
                    <a:pt x="220" y="841"/>
                  </a:lnTo>
                  <a:lnTo>
                    <a:pt x="204" y="813"/>
                  </a:lnTo>
                  <a:lnTo>
                    <a:pt x="188" y="801"/>
                  </a:lnTo>
                  <a:lnTo>
                    <a:pt x="182" y="801"/>
                  </a:lnTo>
                  <a:lnTo>
                    <a:pt x="171" y="801"/>
                  </a:lnTo>
                  <a:lnTo>
                    <a:pt x="161" y="807"/>
                  </a:lnTo>
                  <a:lnTo>
                    <a:pt x="155" y="813"/>
                  </a:lnTo>
                  <a:lnTo>
                    <a:pt x="150" y="813"/>
                  </a:lnTo>
                  <a:lnTo>
                    <a:pt x="145" y="818"/>
                  </a:lnTo>
                  <a:lnTo>
                    <a:pt x="145" y="813"/>
                  </a:lnTo>
                  <a:lnTo>
                    <a:pt x="139" y="813"/>
                  </a:lnTo>
                  <a:lnTo>
                    <a:pt x="139" y="818"/>
                  </a:lnTo>
                  <a:lnTo>
                    <a:pt x="139" y="813"/>
                  </a:lnTo>
                  <a:lnTo>
                    <a:pt x="139" y="807"/>
                  </a:lnTo>
                  <a:lnTo>
                    <a:pt x="139" y="801"/>
                  </a:lnTo>
                  <a:lnTo>
                    <a:pt x="139" y="807"/>
                  </a:lnTo>
                  <a:lnTo>
                    <a:pt x="134" y="807"/>
                  </a:lnTo>
                  <a:lnTo>
                    <a:pt x="139" y="813"/>
                  </a:lnTo>
                  <a:lnTo>
                    <a:pt x="139" y="818"/>
                  </a:lnTo>
                  <a:lnTo>
                    <a:pt x="145" y="824"/>
                  </a:lnTo>
                  <a:lnTo>
                    <a:pt x="145" y="830"/>
                  </a:lnTo>
                  <a:lnTo>
                    <a:pt x="139" y="824"/>
                  </a:lnTo>
                  <a:lnTo>
                    <a:pt x="134" y="807"/>
                  </a:lnTo>
                  <a:lnTo>
                    <a:pt x="123" y="784"/>
                  </a:lnTo>
                  <a:lnTo>
                    <a:pt x="91" y="733"/>
                  </a:lnTo>
                  <a:lnTo>
                    <a:pt x="43" y="676"/>
                  </a:lnTo>
                  <a:lnTo>
                    <a:pt x="11" y="648"/>
                  </a:lnTo>
                  <a:lnTo>
                    <a:pt x="11" y="642"/>
                  </a:lnTo>
                  <a:lnTo>
                    <a:pt x="0" y="631"/>
                  </a:lnTo>
                  <a:lnTo>
                    <a:pt x="5" y="625"/>
                  </a:lnTo>
                  <a:lnTo>
                    <a:pt x="5" y="620"/>
                  </a:lnTo>
                  <a:lnTo>
                    <a:pt x="5" y="614"/>
                  </a:lnTo>
                  <a:lnTo>
                    <a:pt x="0" y="608"/>
                  </a:lnTo>
                  <a:lnTo>
                    <a:pt x="0" y="603"/>
                  </a:lnTo>
                  <a:lnTo>
                    <a:pt x="0" y="597"/>
                  </a:lnTo>
                  <a:lnTo>
                    <a:pt x="5" y="597"/>
                  </a:lnTo>
                  <a:lnTo>
                    <a:pt x="11" y="597"/>
                  </a:lnTo>
                  <a:lnTo>
                    <a:pt x="11" y="591"/>
                  </a:lnTo>
                  <a:lnTo>
                    <a:pt x="11" y="585"/>
                  </a:lnTo>
                  <a:lnTo>
                    <a:pt x="11" y="580"/>
                  </a:lnTo>
                  <a:lnTo>
                    <a:pt x="16" y="574"/>
                  </a:lnTo>
                  <a:lnTo>
                    <a:pt x="16" y="568"/>
                  </a:lnTo>
                  <a:lnTo>
                    <a:pt x="21" y="563"/>
                  </a:lnTo>
                  <a:lnTo>
                    <a:pt x="27" y="563"/>
                  </a:lnTo>
                  <a:lnTo>
                    <a:pt x="27" y="568"/>
                  </a:lnTo>
                  <a:lnTo>
                    <a:pt x="27" y="574"/>
                  </a:lnTo>
                  <a:lnTo>
                    <a:pt x="32" y="574"/>
                  </a:lnTo>
                  <a:lnTo>
                    <a:pt x="43" y="574"/>
                  </a:lnTo>
                  <a:lnTo>
                    <a:pt x="53" y="574"/>
                  </a:lnTo>
                  <a:lnTo>
                    <a:pt x="70" y="557"/>
                  </a:lnTo>
                  <a:lnTo>
                    <a:pt x="80" y="551"/>
                  </a:lnTo>
                  <a:lnTo>
                    <a:pt x="86" y="540"/>
                  </a:lnTo>
                  <a:lnTo>
                    <a:pt x="86" y="534"/>
                  </a:lnTo>
                  <a:lnTo>
                    <a:pt x="91" y="529"/>
                  </a:lnTo>
                  <a:lnTo>
                    <a:pt x="91" y="517"/>
                  </a:lnTo>
                  <a:lnTo>
                    <a:pt x="96" y="512"/>
                  </a:lnTo>
                  <a:lnTo>
                    <a:pt x="91" y="489"/>
                  </a:lnTo>
                  <a:lnTo>
                    <a:pt x="91" y="483"/>
                  </a:lnTo>
                  <a:lnTo>
                    <a:pt x="91" y="478"/>
                  </a:lnTo>
                  <a:lnTo>
                    <a:pt x="86" y="478"/>
                  </a:lnTo>
                  <a:lnTo>
                    <a:pt x="86" y="472"/>
                  </a:lnTo>
                  <a:lnTo>
                    <a:pt x="86" y="466"/>
                  </a:lnTo>
                  <a:lnTo>
                    <a:pt x="91" y="460"/>
                  </a:lnTo>
                  <a:lnTo>
                    <a:pt x="96" y="455"/>
                  </a:lnTo>
                  <a:lnTo>
                    <a:pt x="96" y="443"/>
                  </a:lnTo>
                  <a:lnTo>
                    <a:pt x="91" y="438"/>
                  </a:lnTo>
                  <a:lnTo>
                    <a:pt x="86" y="426"/>
                  </a:lnTo>
                  <a:lnTo>
                    <a:pt x="86" y="421"/>
                  </a:lnTo>
                  <a:lnTo>
                    <a:pt x="91" y="421"/>
                  </a:lnTo>
                  <a:lnTo>
                    <a:pt x="91" y="415"/>
                  </a:lnTo>
                  <a:lnTo>
                    <a:pt x="91" y="409"/>
                  </a:lnTo>
                  <a:lnTo>
                    <a:pt x="96" y="409"/>
                  </a:lnTo>
                  <a:lnTo>
                    <a:pt x="102" y="409"/>
                  </a:lnTo>
                  <a:lnTo>
                    <a:pt x="107" y="404"/>
                  </a:lnTo>
                  <a:lnTo>
                    <a:pt x="112" y="404"/>
                  </a:lnTo>
                  <a:lnTo>
                    <a:pt x="118" y="404"/>
                  </a:lnTo>
                  <a:lnTo>
                    <a:pt x="118" y="398"/>
                  </a:lnTo>
                  <a:lnTo>
                    <a:pt x="123" y="398"/>
                  </a:lnTo>
                  <a:lnTo>
                    <a:pt x="129" y="404"/>
                  </a:lnTo>
                  <a:lnTo>
                    <a:pt x="129" y="409"/>
                  </a:lnTo>
                  <a:lnTo>
                    <a:pt x="134" y="409"/>
                  </a:lnTo>
                  <a:lnTo>
                    <a:pt x="139" y="415"/>
                  </a:lnTo>
                  <a:lnTo>
                    <a:pt x="145" y="415"/>
                  </a:lnTo>
                  <a:lnTo>
                    <a:pt x="155" y="409"/>
                  </a:lnTo>
                  <a:lnTo>
                    <a:pt x="161" y="404"/>
                  </a:lnTo>
                  <a:lnTo>
                    <a:pt x="171" y="392"/>
                  </a:lnTo>
                  <a:lnTo>
                    <a:pt x="177" y="392"/>
                  </a:lnTo>
                  <a:lnTo>
                    <a:pt x="177" y="398"/>
                  </a:lnTo>
                  <a:lnTo>
                    <a:pt x="177" y="404"/>
                  </a:lnTo>
                  <a:lnTo>
                    <a:pt x="177" y="398"/>
                  </a:lnTo>
                  <a:lnTo>
                    <a:pt x="177" y="392"/>
                  </a:lnTo>
                  <a:lnTo>
                    <a:pt x="182" y="392"/>
                  </a:lnTo>
                  <a:lnTo>
                    <a:pt x="182" y="387"/>
                  </a:lnTo>
                  <a:lnTo>
                    <a:pt x="188" y="387"/>
                  </a:lnTo>
                  <a:lnTo>
                    <a:pt x="188" y="381"/>
                  </a:lnTo>
                  <a:lnTo>
                    <a:pt x="193" y="375"/>
                  </a:lnTo>
                  <a:lnTo>
                    <a:pt x="193" y="370"/>
                  </a:lnTo>
                  <a:lnTo>
                    <a:pt x="198" y="370"/>
                  </a:lnTo>
                  <a:lnTo>
                    <a:pt x="193" y="370"/>
                  </a:lnTo>
                  <a:lnTo>
                    <a:pt x="193" y="375"/>
                  </a:lnTo>
                  <a:lnTo>
                    <a:pt x="188" y="375"/>
                  </a:lnTo>
                  <a:lnTo>
                    <a:pt x="188" y="381"/>
                  </a:lnTo>
                  <a:lnTo>
                    <a:pt x="182" y="381"/>
                  </a:lnTo>
                  <a:lnTo>
                    <a:pt x="182" y="387"/>
                  </a:lnTo>
                  <a:lnTo>
                    <a:pt x="177" y="392"/>
                  </a:lnTo>
                  <a:lnTo>
                    <a:pt x="177" y="387"/>
                  </a:lnTo>
                  <a:lnTo>
                    <a:pt x="188" y="375"/>
                  </a:lnTo>
                  <a:lnTo>
                    <a:pt x="204" y="353"/>
                  </a:lnTo>
                  <a:lnTo>
                    <a:pt x="214" y="336"/>
                  </a:lnTo>
                  <a:lnTo>
                    <a:pt x="225" y="313"/>
                  </a:lnTo>
                  <a:lnTo>
                    <a:pt x="225" y="301"/>
                  </a:lnTo>
                  <a:lnTo>
                    <a:pt x="230" y="296"/>
                  </a:lnTo>
                  <a:lnTo>
                    <a:pt x="230" y="290"/>
                  </a:lnTo>
                  <a:lnTo>
                    <a:pt x="236" y="284"/>
                  </a:lnTo>
                  <a:lnTo>
                    <a:pt x="236" y="279"/>
                  </a:lnTo>
                  <a:lnTo>
                    <a:pt x="236" y="273"/>
                  </a:lnTo>
                  <a:lnTo>
                    <a:pt x="236" y="267"/>
                  </a:lnTo>
                  <a:lnTo>
                    <a:pt x="236" y="262"/>
                  </a:lnTo>
                  <a:lnTo>
                    <a:pt x="236" y="256"/>
                  </a:lnTo>
                  <a:lnTo>
                    <a:pt x="236" y="250"/>
                  </a:lnTo>
                  <a:lnTo>
                    <a:pt x="236" y="245"/>
                  </a:lnTo>
                  <a:lnTo>
                    <a:pt x="236" y="233"/>
                  </a:lnTo>
                  <a:lnTo>
                    <a:pt x="230" y="228"/>
                  </a:lnTo>
                  <a:lnTo>
                    <a:pt x="230" y="222"/>
                  </a:lnTo>
                  <a:lnTo>
                    <a:pt x="225" y="211"/>
                  </a:lnTo>
                  <a:lnTo>
                    <a:pt x="225" y="205"/>
                  </a:lnTo>
                  <a:lnTo>
                    <a:pt x="225" y="199"/>
                  </a:lnTo>
                  <a:lnTo>
                    <a:pt x="220" y="199"/>
                  </a:lnTo>
                  <a:lnTo>
                    <a:pt x="220" y="193"/>
                  </a:lnTo>
                  <a:lnTo>
                    <a:pt x="220" y="188"/>
                  </a:lnTo>
                  <a:lnTo>
                    <a:pt x="214" y="188"/>
                  </a:lnTo>
                  <a:lnTo>
                    <a:pt x="214" y="182"/>
                  </a:lnTo>
                  <a:lnTo>
                    <a:pt x="214" y="176"/>
                  </a:lnTo>
                  <a:lnTo>
                    <a:pt x="209" y="171"/>
                  </a:lnTo>
                  <a:lnTo>
                    <a:pt x="204" y="171"/>
                  </a:lnTo>
                  <a:lnTo>
                    <a:pt x="204" y="165"/>
                  </a:lnTo>
                  <a:lnTo>
                    <a:pt x="209" y="165"/>
                  </a:lnTo>
                  <a:lnTo>
                    <a:pt x="209" y="159"/>
                  </a:lnTo>
                  <a:lnTo>
                    <a:pt x="209" y="154"/>
                  </a:lnTo>
                  <a:lnTo>
                    <a:pt x="214" y="154"/>
                  </a:lnTo>
                  <a:lnTo>
                    <a:pt x="214" y="148"/>
                  </a:lnTo>
                  <a:lnTo>
                    <a:pt x="209" y="142"/>
                  </a:lnTo>
                  <a:lnTo>
                    <a:pt x="204" y="142"/>
                  </a:lnTo>
                  <a:lnTo>
                    <a:pt x="198" y="142"/>
                  </a:lnTo>
                  <a:close/>
                </a:path>
              </a:pathLst>
            </a:custGeom>
            <a:solidFill>
              <a:srgbClr val="0000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441524" name="Freeform 377">
              <a:extLst>
                <a:ext uri="{FF2B5EF4-FFF2-40B4-BE49-F238E27FC236}">
                  <a16:creationId xmlns:a16="http://schemas.microsoft.com/office/drawing/2014/main" id="{00000000-0008-0000-0200-000074833400}"/>
                </a:ext>
              </a:extLst>
            </xdr:cNvPr>
            <xdr:cNvSpPr>
              <a:spLocks/>
            </xdr:cNvSpPr>
          </xdr:nvSpPr>
          <xdr:spPr bwMode="auto">
            <a:xfrm>
              <a:off x="1864" y="2639"/>
              <a:ext cx="20" cy="38"/>
            </a:xfrm>
            <a:custGeom>
              <a:avLst/>
              <a:gdLst>
                <a:gd name="T0" fmla="*/ 2147483646 w 4"/>
                <a:gd name="T1" fmla="*/ 2147483646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0 w 4"/>
                <a:gd name="T9" fmla="*/ 0 h 7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4"/>
                <a:gd name="T16" fmla="*/ 0 h 7"/>
                <a:gd name="T17" fmla="*/ 4 w 4"/>
                <a:gd name="T18" fmla="*/ 7 h 7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4" h="7">
                  <a:moveTo>
                    <a:pt x="4" y="7"/>
                  </a:moveTo>
                  <a:lnTo>
                    <a:pt x="3" y="5"/>
                  </a:lnTo>
                  <a:lnTo>
                    <a:pt x="1" y="3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25" name="Freeform 378">
              <a:extLst>
                <a:ext uri="{FF2B5EF4-FFF2-40B4-BE49-F238E27FC236}">
                  <a16:creationId xmlns:a16="http://schemas.microsoft.com/office/drawing/2014/main" id="{00000000-0008-0000-0200-000075833400}"/>
                </a:ext>
              </a:extLst>
            </xdr:cNvPr>
            <xdr:cNvSpPr>
              <a:spLocks/>
            </xdr:cNvSpPr>
          </xdr:nvSpPr>
          <xdr:spPr bwMode="auto">
            <a:xfrm>
              <a:off x="1864" y="2592"/>
              <a:ext cx="20" cy="34"/>
            </a:xfrm>
            <a:custGeom>
              <a:avLst/>
              <a:gdLst>
                <a:gd name="T0" fmla="*/ 0 w 4"/>
                <a:gd name="T1" fmla="*/ 2147483646 h 6"/>
                <a:gd name="T2" fmla="*/ 0 w 4"/>
                <a:gd name="T3" fmla="*/ 2147483646 h 6"/>
                <a:gd name="T4" fmla="*/ 2147483646 w 4"/>
                <a:gd name="T5" fmla="*/ 2147483646 h 6"/>
                <a:gd name="T6" fmla="*/ 2147483646 w 4"/>
                <a:gd name="T7" fmla="*/ 2147483646 h 6"/>
                <a:gd name="T8" fmla="*/ 2147483646 w 4"/>
                <a:gd name="T9" fmla="*/ 2147483646 h 6"/>
                <a:gd name="T10" fmla="*/ 2147483646 w 4"/>
                <a:gd name="T11" fmla="*/ 0 h 6"/>
                <a:gd name="T12" fmla="*/ 2147483646 w 4"/>
                <a:gd name="T13" fmla="*/ 0 h 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6"/>
                <a:gd name="T23" fmla="*/ 4 w 4"/>
                <a:gd name="T24" fmla="*/ 6 h 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6">
                  <a:moveTo>
                    <a:pt x="0" y="6"/>
                  </a:moveTo>
                  <a:lnTo>
                    <a:pt x="0" y="6"/>
                  </a:lnTo>
                  <a:lnTo>
                    <a:pt x="1" y="4"/>
                  </a:lnTo>
                  <a:lnTo>
                    <a:pt x="2" y="2"/>
                  </a:lnTo>
                  <a:lnTo>
                    <a:pt x="3" y="1"/>
                  </a:lnTo>
                  <a:lnTo>
                    <a:pt x="4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26" name="Freeform 379">
              <a:extLst>
                <a:ext uri="{FF2B5EF4-FFF2-40B4-BE49-F238E27FC236}">
                  <a16:creationId xmlns:a16="http://schemas.microsoft.com/office/drawing/2014/main" id="{00000000-0008-0000-0200-000076833400}"/>
                </a:ext>
              </a:extLst>
            </xdr:cNvPr>
            <xdr:cNvSpPr>
              <a:spLocks/>
            </xdr:cNvSpPr>
          </xdr:nvSpPr>
          <xdr:spPr bwMode="auto">
            <a:xfrm>
              <a:off x="1895" y="2583"/>
              <a:ext cx="39" cy="17"/>
            </a:xfrm>
            <a:custGeom>
              <a:avLst/>
              <a:gdLst>
                <a:gd name="T0" fmla="*/ 0 w 7"/>
                <a:gd name="T1" fmla="*/ 2147483646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2147483646 w 7"/>
                <a:gd name="T9" fmla="*/ 0 h 3"/>
                <a:gd name="T10" fmla="*/ 2147483646 w 7"/>
                <a:gd name="T11" fmla="*/ 0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3"/>
                <a:gd name="T20" fmla="*/ 7 w 7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3">
                  <a:moveTo>
                    <a:pt x="0" y="2"/>
                  </a:moveTo>
                  <a:lnTo>
                    <a:pt x="1" y="3"/>
                  </a:lnTo>
                  <a:lnTo>
                    <a:pt x="3" y="2"/>
                  </a:lnTo>
                  <a:lnTo>
                    <a:pt x="5" y="1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27" name="Freeform 380">
              <a:extLst>
                <a:ext uri="{FF2B5EF4-FFF2-40B4-BE49-F238E27FC236}">
                  <a16:creationId xmlns:a16="http://schemas.microsoft.com/office/drawing/2014/main" id="{00000000-0008-0000-0200-000077833400}"/>
                </a:ext>
              </a:extLst>
            </xdr:cNvPr>
            <xdr:cNvSpPr>
              <a:spLocks/>
            </xdr:cNvSpPr>
          </xdr:nvSpPr>
          <xdr:spPr bwMode="auto">
            <a:xfrm>
              <a:off x="1939" y="2554"/>
              <a:ext cx="36" cy="17"/>
            </a:xfrm>
            <a:custGeom>
              <a:avLst/>
              <a:gdLst>
                <a:gd name="T0" fmla="*/ 0 w 7"/>
                <a:gd name="T1" fmla="*/ 2147483646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0 h 3"/>
                <a:gd name="T8" fmla="*/ 2147483646 w 7"/>
                <a:gd name="T9" fmla="*/ 0 h 3"/>
                <a:gd name="T10" fmla="*/ 2147483646 w 7"/>
                <a:gd name="T11" fmla="*/ 0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3"/>
                <a:gd name="T20" fmla="*/ 7 w 7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3">
                  <a:moveTo>
                    <a:pt x="0" y="3"/>
                  </a:moveTo>
                  <a:lnTo>
                    <a:pt x="1" y="2"/>
                  </a:lnTo>
                  <a:lnTo>
                    <a:pt x="2" y="1"/>
                  </a:lnTo>
                  <a:lnTo>
                    <a:pt x="3" y="0"/>
                  </a:lnTo>
                  <a:lnTo>
                    <a:pt x="5" y="0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28" name="Freeform 381">
              <a:extLst>
                <a:ext uri="{FF2B5EF4-FFF2-40B4-BE49-F238E27FC236}">
                  <a16:creationId xmlns:a16="http://schemas.microsoft.com/office/drawing/2014/main" id="{00000000-0008-0000-0200-000078833400}"/>
                </a:ext>
              </a:extLst>
            </xdr:cNvPr>
            <xdr:cNvSpPr>
              <a:spLocks/>
            </xdr:cNvSpPr>
          </xdr:nvSpPr>
          <xdr:spPr bwMode="auto">
            <a:xfrm>
              <a:off x="1981" y="2536"/>
              <a:ext cx="21" cy="18"/>
            </a:xfrm>
            <a:custGeom>
              <a:avLst/>
              <a:gdLst>
                <a:gd name="T0" fmla="*/ 0 w 4"/>
                <a:gd name="T1" fmla="*/ 2147483646 h 3"/>
                <a:gd name="T2" fmla="*/ 2147483646 w 4"/>
                <a:gd name="T3" fmla="*/ 2147483646 h 3"/>
                <a:gd name="T4" fmla="*/ 2147483646 w 4"/>
                <a:gd name="T5" fmla="*/ 2147483646 h 3"/>
                <a:gd name="T6" fmla="*/ 2147483646 w 4"/>
                <a:gd name="T7" fmla="*/ 0 h 3"/>
                <a:gd name="T8" fmla="*/ 2147483646 w 4"/>
                <a:gd name="T9" fmla="*/ 2147483646 h 3"/>
                <a:gd name="T10" fmla="*/ 2147483646 w 4"/>
                <a:gd name="T11" fmla="*/ 2147483646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3"/>
                <a:gd name="T20" fmla="*/ 4 w 4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3">
                  <a:moveTo>
                    <a:pt x="0" y="2"/>
                  </a:moveTo>
                  <a:lnTo>
                    <a:pt x="1" y="1"/>
                  </a:lnTo>
                  <a:lnTo>
                    <a:pt x="3" y="1"/>
                  </a:lnTo>
                  <a:lnTo>
                    <a:pt x="4" y="0"/>
                  </a:lnTo>
                  <a:lnTo>
                    <a:pt x="4" y="2"/>
                  </a:lnTo>
                  <a:lnTo>
                    <a:pt x="4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29" name="Freeform 382">
              <a:extLst>
                <a:ext uri="{FF2B5EF4-FFF2-40B4-BE49-F238E27FC236}">
                  <a16:creationId xmlns:a16="http://schemas.microsoft.com/office/drawing/2014/main" id="{00000000-0008-0000-0200-000079833400}"/>
                </a:ext>
              </a:extLst>
            </xdr:cNvPr>
            <xdr:cNvSpPr>
              <a:spLocks/>
            </xdr:cNvSpPr>
          </xdr:nvSpPr>
          <xdr:spPr bwMode="auto">
            <a:xfrm>
              <a:off x="2002" y="2564"/>
              <a:ext cx="0" cy="47"/>
            </a:xfrm>
            <a:custGeom>
              <a:avLst/>
              <a:gdLst>
                <a:gd name="T0" fmla="*/ 0 h 8"/>
                <a:gd name="T1" fmla="*/ 2147483646 h 8"/>
                <a:gd name="T2" fmla="*/ 2147483646 h 8"/>
                <a:gd name="T3" fmla="*/ 2147483646 h 8"/>
                <a:gd name="T4" fmla="*/ 2147483646 h 8"/>
                <a:gd name="T5" fmla="*/ 0 60000 65536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h 8"/>
                <a:gd name="T11" fmla="*/ 8 h 8"/>
              </a:gdLst>
              <a:ahLst/>
              <a:cxnLst>
                <a:cxn ang="T5">
                  <a:pos x="0" y="T0"/>
                </a:cxn>
                <a:cxn ang="T6">
                  <a:pos x="0" y="T1"/>
                </a:cxn>
                <a:cxn ang="T7">
                  <a:pos x="0" y="T2"/>
                </a:cxn>
                <a:cxn ang="T8">
                  <a:pos x="0" y="T3"/>
                </a:cxn>
                <a:cxn ang="T9">
                  <a:pos x="0" y="T4"/>
                </a:cxn>
              </a:cxnLst>
              <a:rect l="0" t="T10" r="0" b="T11"/>
              <a:pathLst>
                <a:path h="8">
                  <a:moveTo>
                    <a:pt x="0" y="0"/>
                  </a:moveTo>
                  <a:lnTo>
                    <a:pt x="0" y="1"/>
                  </a:lnTo>
                  <a:lnTo>
                    <a:pt x="0" y="4"/>
                  </a:lnTo>
                  <a:lnTo>
                    <a:pt x="0" y="6"/>
                  </a:lnTo>
                  <a:lnTo>
                    <a:pt x="0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30" name="Freeform 383">
              <a:extLst>
                <a:ext uri="{FF2B5EF4-FFF2-40B4-BE49-F238E27FC236}">
                  <a16:creationId xmlns:a16="http://schemas.microsoft.com/office/drawing/2014/main" id="{00000000-0008-0000-0200-00007A833400}"/>
                </a:ext>
              </a:extLst>
            </xdr:cNvPr>
            <xdr:cNvSpPr>
              <a:spLocks/>
            </xdr:cNvSpPr>
          </xdr:nvSpPr>
          <xdr:spPr bwMode="auto">
            <a:xfrm>
              <a:off x="2002" y="2621"/>
              <a:ext cx="0" cy="47"/>
            </a:xfrm>
            <a:custGeom>
              <a:avLst/>
              <a:gdLst>
                <a:gd name="T0" fmla="*/ 0 h 8"/>
                <a:gd name="T1" fmla="*/ 2147483646 h 8"/>
                <a:gd name="T2" fmla="*/ 2147483646 h 8"/>
                <a:gd name="T3" fmla="*/ 2147483646 h 8"/>
                <a:gd name="T4" fmla="*/ 2147483646 h 8"/>
                <a:gd name="T5" fmla="*/ 2147483646 h 8"/>
                <a:gd name="T6" fmla="*/ 0 60000 65536"/>
                <a:gd name="T7" fmla="*/ 0 60000 6553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h 8"/>
                <a:gd name="T13" fmla="*/ 8 h 8"/>
              </a:gdLst>
              <a:ahLst/>
              <a:cxnLst>
                <a:cxn ang="T6">
                  <a:pos x="0" y="T0"/>
                </a:cxn>
                <a:cxn ang="T7">
                  <a:pos x="0" y="T1"/>
                </a:cxn>
                <a:cxn ang="T8">
                  <a:pos x="0" y="T2"/>
                </a:cxn>
                <a:cxn ang="T9">
                  <a:pos x="0" y="T3"/>
                </a:cxn>
                <a:cxn ang="T10">
                  <a:pos x="0" y="T4"/>
                </a:cxn>
                <a:cxn ang="T11">
                  <a:pos x="0" y="T5"/>
                </a:cxn>
              </a:cxnLst>
              <a:rect l="0" t="T12" r="0" b="T13"/>
              <a:pathLst>
                <a:path h="8">
                  <a:moveTo>
                    <a:pt x="0" y="0"/>
                  </a:moveTo>
                  <a:lnTo>
                    <a:pt x="0" y="2"/>
                  </a:lnTo>
                  <a:lnTo>
                    <a:pt x="0" y="4"/>
                  </a:lnTo>
                  <a:lnTo>
                    <a:pt x="0" y="6"/>
                  </a:lnTo>
                  <a:lnTo>
                    <a:pt x="0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31" name="Freeform 384">
              <a:extLst>
                <a:ext uri="{FF2B5EF4-FFF2-40B4-BE49-F238E27FC236}">
                  <a16:creationId xmlns:a16="http://schemas.microsoft.com/office/drawing/2014/main" id="{00000000-0008-0000-0200-00007B833400}"/>
                </a:ext>
              </a:extLst>
            </xdr:cNvPr>
            <xdr:cNvSpPr>
              <a:spLocks/>
            </xdr:cNvSpPr>
          </xdr:nvSpPr>
          <xdr:spPr bwMode="auto">
            <a:xfrm>
              <a:off x="2002" y="2668"/>
              <a:ext cx="36" cy="17"/>
            </a:xfrm>
            <a:custGeom>
              <a:avLst/>
              <a:gdLst>
                <a:gd name="T0" fmla="*/ 0 w 7"/>
                <a:gd name="T1" fmla="*/ 2147483646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2147483646 h 3"/>
                <a:gd name="T8" fmla="*/ 2147483646 w 7"/>
                <a:gd name="T9" fmla="*/ 2147483646 h 3"/>
                <a:gd name="T10" fmla="*/ 2147483646 w 7"/>
                <a:gd name="T11" fmla="*/ 0 h 3"/>
                <a:gd name="T12" fmla="*/ 2147483646 w 7"/>
                <a:gd name="T13" fmla="*/ 0 h 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7"/>
                <a:gd name="T22" fmla="*/ 0 h 3"/>
                <a:gd name="T23" fmla="*/ 7 w 7"/>
                <a:gd name="T24" fmla="*/ 3 h 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7" h="3">
                  <a:moveTo>
                    <a:pt x="0" y="2"/>
                  </a:moveTo>
                  <a:lnTo>
                    <a:pt x="1" y="3"/>
                  </a:lnTo>
                  <a:lnTo>
                    <a:pt x="3" y="3"/>
                  </a:lnTo>
                  <a:lnTo>
                    <a:pt x="4" y="2"/>
                  </a:lnTo>
                  <a:lnTo>
                    <a:pt x="5" y="1"/>
                  </a:lnTo>
                  <a:lnTo>
                    <a:pt x="6" y="0"/>
                  </a:lnTo>
                  <a:lnTo>
                    <a:pt x="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32" name="Freeform 385">
              <a:extLst>
                <a:ext uri="{FF2B5EF4-FFF2-40B4-BE49-F238E27FC236}">
                  <a16:creationId xmlns:a16="http://schemas.microsoft.com/office/drawing/2014/main" id="{00000000-0008-0000-0200-00007C833400}"/>
                </a:ext>
              </a:extLst>
            </xdr:cNvPr>
            <xdr:cNvSpPr>
              <a:spLocks/>
            </xdr:cNvSpPr>
          </xdr:nvSpPr>
          <xdr:spPr bwMode="auto">
            <a:xfrm>
              <a:off x="2045" y="2649"/>
              <a:ext cx="39" cy="11"/>
            </a:xfrm>
            <a:custGeom>
              <a:avLst/>
              <a:gdLst>
                <a:gd name="T0" fmla="*/ 0 w 7"/>
                <a:gd name="T1" fmla="*/ 2147483646 h 2"/>
                <a:gd name="T2" fmla="*/ 2147483646 w 7"/>
                <a:gd name="T3" fmla="*/ 2147483646 h 2"/>
                <a:gd name="T4" fmla="*/ 2147483646 w 7"/>
                <a:gd name="T5" fmla="*/ 0 h 2"/>
                <a:gd name="T6" fmla="*/ 2147483646 w 7"/>
                <a:gd name="T7" fmla="*/ 0 h 2"/>
                <a:gd name="T8" fmla="*/ 2147483646 w 7"/>
                <a:gd name="T9" fmla="*/ 0 h 2"/>
                <a:gd name="T10" fmla="*/ 2147483646 w 7"/>
                <a:gd name="T11" fmla="*/ 2147483646 h 2"/>
                <a:gd name="T12" fmla="*/ 2147483646 w 7"/>
                <a:gd name="T13" fmla="*/ 2147483646 h 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7"/>
                <a:gd name="T22" fmla="*/ 0 h 2"/>
                <a:gd name="T23" fmla="*/ 7 w 7"/>
                <a:gd name="T24" fmla="*/ 2 h 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7" h="2">
                  <a:moveTo>
                    <a:pt x="0" y="2"/>
                  </a:moveTo>
                  <a:lnTo>
                    <a:pt x="1" y="1"/>
                  </a:lnTo>
                  <a:lnTo>
                    <a:pt x="2" y="0"/>
                  </a:lnTo>
                  <a:lnTo>
                    <a:pt x="4" y="0"/>
                  </a:lnTo>
                  <a:lnTo>
                    <a:pt x="6" y="0"/>
                  </a:lnTo>
                  <a:lnTo>
                    <a:pt x="7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33" name="Freeform 386">
              <a:extLst>
                <a:ext uri="{FF2B5EF4-FFF2-40B4-BE49-F238E27FC236}">
                  <a16:creationId xmlns:a16="http://schemas.microsoft.com/office/drawing/2014/main" id="{00000000-0008-0000-0200-00007D833400}"/>
                </a:ext>
              </a:extLst>
            </xdr:cNvPr>
            <xdr:cNvSpPr>
              <a:spLocks/>
            </xdr:cNvSpPr>
          </xdr:nvSpPr>
          <xdr:spPr bwMode="auto">
            <a:xfrm>
              <a:off x="2094" y="2657"/>
              <a:ext cx="32" cy="28"/>
            </a:xfrm>
            <a:custGeom>
              <a:avLst/>
              <a:gdLst>
                <a:gd name="T0" fmla="*/ 0 w 6"/>
                <a:gd name="T1" fmla="*/ 0 h 5"/>
                <a:gd name="T2" fmla="*/ 2147483646 w 6"/>
                <a:gd name="T3" fmla="*/ 2147483646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2147483646 w 6"/>
                <a:gd name="T9" fmla="*/ 2147483646 h 5"/>
                <a:gd name="T10" fmla="*/ 2147483646 w 6"/>
                <a:gd name="T11" fmla="*/ 2147483646 h 5"/>
                <a:gd name="T12" fmla="*/ 2147483646 w 6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"/>
                <a:gd name="T22" fmla="*/ 0 h 5"/>
                <a:gd name="T23" fmla="*/ 6 w 6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" h="5">
                  <a:moveTo>
                    <a:pt x="0" y="0"/>
                  </a:moveTo>
                  <a:lnTo>
                    <a:pt x="1" y="1"/>
                  </a:lnTo>
                  <a:lnTo>
                    <a:pt x="3" y="2"/>
                  </a:lnTo>
                  <a:lnTo>
                    <a:pt x="4" y="3"/>
                  </a:lnTo>
                  <a:lnTo>
                    <a:pt x="5" y="4"/>
                  </a:lnTo>
                  <a:lnTo>
                    <a:pt x="6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34" name="Freeform 387">
              <a:extLst>
                <a:ext uri="{FF2B5EF4-FFF2-40B4-BE49-F238E27FC236}">
                  <a16:creationId xmlns:a16="http://schemas.microsoft.com/office/drawing/2014/main" id="{00000000-0008-0000-0200-00007E833400}"/>
                </a:ext>
              </a:extLst>
            </xdr:cNvPr>
            <xdr:cNvSpPr>
              <a:spLocks/>
            </xdr:cNvSpPr>
          </xdr:nvSpPr>
          <xdr:spPr bwMode="auto">
            <a:xfrm>
              <a:off x="2136" y="2691"/>
              <a:ext cx="37" cy="5"/>
            </a:xfrm>
            <a:custGeom>
              <a:avLst/>
              <a:gdLst>
                <a:gd name="T0" fmla="*/ 0 w 7"/>
                <a:gd name="T1" fmla="*/ 0 h 1"/>
                <a:gd name="T2" fmla="*/ 2147483646 w 7"/>
                <a:gd name="T3" fmla="*/ 2147483646 h 1"/>
                <a:gd name="T4" fmla="*/ 2147483646 w 7"/>
                <a:gd name="T5" fmla="*/ 0 h 1"/>
                <a:gd name="T6" fmla="*/ 2147483646 w 7"/>
                <a:gd name="T7" fmla="*/ 0 h 1"/>
                <a:gd name="T8" fmla="*/ 2147483646 w 7"/>
                <a:gd name="T9" fmla="*/ 2147483646 h 1"/>
                <a:gd name="T10" fmla="*/ 2147483646 w 7"/>
                <a:gd name="T11" fmla="*/ 2147483646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1"/>
                <a:gd name="T20" fmla="*/ 7 w 7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1">
                  <a:moveTo>
                    <a:pt x="0" y="0"/>
                  </a:moveTo>
                  <a:lnTo>
                    <a:pt x="1" y="1"/>
                  </a:lnTo>
                  <a:lnTo>
                    <a:pt x="2" y="0"/>
                  </a:lnTo>
                  <a:lnTo>
                    <a:pt x="4" y="0"/>
                  </a:lnTo>
                  <a:lnTo>
                    <a:pt x="5" y="1"/>
                  </a:lnTo>
                  <a:lnTo>
                    <a:pt x="7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35" name="Freeform 388">
              <a:extLst>
                <a:ext uri="{FF2B5EF4-FFF2-40B4-BE49-F238E27FC236}">
                  <a16:creationId xmlns:a16="http://schemas.microsoft.com/office/drawing/2014/main" id="{00000000-0008-0000-0200-00007F833400}"/>
                </a:ext>
              </a:extLst>
            </xdr:cNvPr>
            <xdr:cNvSpPr>
              <a:spLocks/>
            </xdr:cNvSpPr>
          </xdr:nvSpPr>
          <xdr:spPr bwMode="auto">
            <a:xfrm>
              <a:off x="2185" y="2701"/>
              <a:ext cx="27" cy="28"/>
            </a:xfrm>
            <a:custGeom>
              <a:avLst/>
              <a:gdLst>
                <a:gd name="T0" fmla="*/ 0 w 5"/>
                <a:gd name="T1" fmla="*/ 0 h 5"/>
                <a:gd name="T2" fmla="*/ 0 w 5"/>
                <a:gd name="T3" fmla="*/ 0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2147483646 w 5"/>
                <a:gd name="T11" fmla="*/ 2147483646 h 5"/>
                <a:gd name="T12" fmla="*/ 2147483646 w 5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5"/>
                <a:gd name="T23" fmla="*/ 5 w 5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5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2" y="3"/>
                  </a:lnTo>
                  <a:lnTo>
                    <a:pt x="4" y="4"/>
                  </a:lnTo>
                  <a:lnTo>
                    <a:pt x="5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36" name="Freeform 389">
              <a:extLst>
                <a:ext uri="{FF2B5EF4-FFF2-40B4-BE49-F238E27FC236}">
                  <a16:creationId xmlns:a16="http://schemas.microsoft.com/office/drawing/2014/main" id="{00000000-0008-0000-0200-000080833400}"/>
                </a:ext>
              </a:extLst>
            </xdr:cNvPr>
            <xdr:cNvSpPr>
              <a:spLocks/>
            </xdr:cNvSpPr>
          </xdr:nvSpPr>
          <xdr:spPr bwMode="auto">
            <a:xfrm>
              <a:off x="2212" y="2742"/>
              <a:ext cx="26" cy="23"/>
            </a:xfrm>
            <a:custGeom>
              <a:avLst/>
              <a:gdLst>
                <a:gd name="T0" fmla="*/ 0 w 5"/>
                <a:gd name="T1" fmla="*/ 0 h 4"/>
                <a:gd name="T2" fmla="*/ 2147483646 w 5"/>
                <a:gd name="T3" fmla="*/ 2147483646 h 4"/>
                <a:gd name="T4" fmla="*/ 2147483646 w 5"/>
                <a:gd name="T5" fmla="*/ 2147483646 h 4"/>
                <a:gd name="T6" fmla="*/ 2147483646 w 5"/>
                <a:gd name="T7" fmla="*/ 2147483646 h 4"/>
                <a:gd name="T8" fmla="*/ 2147483646 w 5"/>
                <a:gd name="T9" fmla="*/ 2147483646 h 4"/>
                <a:gd name="T10" fmla="*/ 2147483646 w 5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4"/>
                <a:gd name="T20" fmla="*/ 5 w 5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4">
                  <a:moveTo>
                    <a:pt x="0" y="0"/>
                  </a:moveTo>
                  <a:lnTo>
                    <a:pt x="1" y="1"/>
                  </a:lnTo>
                  <a:lnTo>
                    <a:pt x="2" y="3"/>
                  </a:lnTo>
                  <a:lnTo>
                    <a:pt x="3" y="4"/>
                  </a:lnTo>
                  <a:lnTo>
                    <a:pt x="4" y="3"/>
                  </a:lnTo>
                  <a:lnTo>
                    <a:pt x="5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37" name="Freeform 390">
              <a:extLst>
                <a:ext uri="{FF2B5EF4-FFF2-40B4-BE49-F238E27FC236}">
                  <a16:creationId xmlns:a16="http://schemas.microsoft.com/office/drawing/2014/main" id="{00000000-0008-0000-0200-000081833400}"/>
                </a:ext>
              </a:extLst>
            </xdr:cNvPr>
            <xdr:cNvSpPr>
              <a:spLocks/>
            </xdr:cNvSpPr>
          </xdr:nvSpPr>
          <xdr:spPr bwMode="auto">
            <a:xfrm>
              <a:off x="2244" y="2734"/>
              <a:ext cx="27" cy="18"/>
            </a:xfrm>
            <a:custGeom>
              <a:avLst/>
              <a:gdLst>
                <a:gd name="T0" fmla="*/ 0 w 5"/>
                <a:gd name="T1" fmla="*/ 2147483646 h 3"/>
                <a:gd name="T2" fmla="*/ 0 w 5"/>
                <a:gd name="T3" fmla="*/ 0 h 3"/>
                <a:gd name="T4" fmla="*/ 2147483646 w 5"/>
                <a:gd name="T5" fmla="*/ 2147483646 h 3"/>
                <a:gd name="T6" fmla="*/ 2147483646 w 5"/>
                <a:gd name="T7" fmla="*/ 2147483646 h 3"/>
                <a:gd name="T8" fmla="*/ 2147483646 w 5"/>
                <a:gd name="T9" fmla="*/ 2147483646 h 3"/>
                <a:gd name="T10" fmla="*/ 2147483646 w 5"/>
                <a:gd name="T11" fmla="*/ 2147483646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3"/>
                <a:gd name="T20" fmla="*/ 5 w 5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3">
                  <a:moveTo>
                    <a:pt x="0" y="1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1" y="3"/>
                  </a:lnTo>
                  <a:lnTo>
                    <a:pt x="3" y="3"/>
                  </a:lnTo>
                  <a:lnTo>
                    <a:pt x="5" y="3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38" name="Freeform 391">
              <a:extLst>
                <a:ext uri="{FF2B5EF4-FFF2-40B4-BE49-F238E27FC236}">
                  <a16:creationId xmlns:a16="http://schemas.microsoft.com/office/drawing/2014/main" id="{00000000-0008-0000-0200-000082833400}"/>
                </a:ext>
              </a:extLst>
            </xdr:cNvPr>
            <xdr:cNvSpPr>
              <a:spLocks/>
            </xdr:cNvSpPr>
          </xdr:nvSpPr>
          <xdr:spPr bwMode="auto">
            <a:xfrm>
              <a:off x="2276" y="2748"/>
              <a:ext cx="37" cy="4"/>
            </a:xfrm>
            <a:custGeom>
              <a:avLst/>
              <a:gdLst>
                <a:gd name="T0" fmla="*/ 0 w 7"/>
                <a:gd name="T1" fmla="*/ 0 h 1"/>
                <a:gd name="T2" fmla="*/ 2147483646 w 7"/>
                <a:gd name="T3" fmla="*/ 2147483646 h 1"/>
                <a:gd name="T4" fmla="*/ 2147483646 w 7"/>
                <a:gd name="T5" fmla="*/ 2147483646 h 1"/>
                <a:gd name="T6" fmla="*/ 2147483646 w 7"/>
                <a:gd name="T7" fmla="*/ 0 h 1"/>
                <a:gd name="T8" fmla="*/ 2147483646 w 7"/>
                <a:gd name="T9" fmla="*/ 0 h 1"/>
                <a:gd name="T10" fmla="*/ 2147483646 w 7"/>
                <a:gd name="T11" fmla="*/ 2147483646 h 1"/>
                <a:gd name="T12" fmla="*/ 2147483646 w 7"/>
                <a:gd name="T13" fmla="*/ 2147483646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7"/>
                <a:gd name="T22" fmla="*/ 0 h 1"/>
                <a:gd name="T23" fmla="*/ 7 w 7"/>
                <a:gd name="T24" fmla="*/ 1 h 1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7" h="1">
                  <a:moveTo>
                    <a:pt x="0" y="0"/>
                  </a:moveTo>
                  <a:lnTo>
                    <a:pt x="1" y="1"/>
                  </a:lnTo>
                  <a:lnTo>
                    <a:pt x="3" y="1"/>
                  </a:lnTo>
                  <a:lnTo>
                    <a:pt x="4" y="0"/>
                  </a:lnTo>
                  <a:lnTo>
                    <a:pt x="6" y="0"/>
                  </a:lnTo>
                  <a:lnTo>
                    <a:pt x="7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39" name="Freeform 392">
              <a:extLst>
                <a:ext uri="{FF2B5EF4-FFF2-40B4-BE49-F238E27FC236}">
                  <a16:creationId xmlns:a16="http://schemas.microsoft.com/office/drawing/2014/main" id="{00000000-0008-0000-0200-000083833400}"/>
                </a:ext>
              </a:extLst>
            </xdr:cNvPr>
            <xdr:cNvSpPr>
              <a:spLocks/>
            </xdr:cNvSpPr>
          </xdr:nvSpPr>
          <xdr:spPr bwMode="auto">
            <a:xfrm>
              <a:off x="2324" y="2757"/>
              <a:ext cx="32" cy="24"/>
            </a:xfrm>
            <a:custGeom>
              <a:avLst/>
              <a:gdLst>
                <a:gd name="T0" fmla="*/ 0 w 6"/>
                <a:gd name="T1" fmla="*/ 0 h 4"/>
                <a:gd name="T2" fmla="*/ 2147483646 w 6"/>
                <a:gd name="T3" fmla="*/ 0 h 4"/>
                <a:gd name="T4" fmla="*/ 2147483646 w 6"/>
                <a:gd name="T5" fmla="*/ 2147483646 h 4"/>
                <a:gd name="T6" fmla="*/ 2147483646 w 6"/>
                <a:gd name="T7" fmla="*/ 2147483646 h 4"/>
                <a:gd name="T8" fmla="*/ 2147483646 w 6"/>
                <a:gd name="T9" fmla="*/ 2147483646 h 4"/>
                <a:gd name="T10" fmla="*/ 2147483646 w 6"/>
                <a:gd name="T11" fmla="*/ 2147483646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4"/>
                <a:gd name="T20" fmla="*/ 6 w 6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4">
                  <a:moveTo>
                    <a:pt x="0" y="0"/>
                  </a:moveTo>
                  <a:lnTo>
                    <a:pt x="2" y="0"/>
                  </a:lnTo>
                  <a:lnTo>
                    <a:pt x="3" y="1"/>
                  </a:lnTo>
                  <a:lnTo>
                    <a:pt x="5" y="2"/>
                  </a:lnTo>
                  <a:lnTo>
                    <a:pt x="6" y="3"/>
                  </a:lnTo>
                  <a:lnTo>
                    <a:pt x="6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40" name="Freeform 393">
              <a:extLst>
                <a:ext uri="{FF2B5EF4-FFF2-40B4-BE49-F238E27FC236}">
                  <a16:creationId xmlns:a16="http://schemas.microsoft.com/office/drawing/2014/main" id="{00000000-0008-0000-0200-000084833400}"/>
                </a:ext>
              </a:extLst>
            </xdr:cNvPr>
            <xdr:cNvSpPr>
              <a:spLocks/>
            </xdr:cNvSpPr>
          </xdr:nvSpPr>
          <xdr:spPr bwMode="auto">
            <a:xfrm>
              <a:off x="2362" y="2793"/>
              <a:ext cx="26" cy="23"/>
            </a:xfrm>
            <a:custGeom>
              <a:avLst/>
              <a:gdLst>
                <a:gd name="T0" fmla="*/ 0 w 5"/>
                <a:gd name="T1" fmla="*/ 0 h 4"/>
                <a:gd name="T2" fmla="*/ 2147483646 w 5"/>
                <a:gd name="T3" fmla="*/ 2147483646 h 4"/>
                <a:gd name="T4" fmla="*/ 2147483646 w 5"/>
                <a:gd name="T5" fmla="*/ 2147483646 h 4"/>
                <a:gd name="T6" fmla="*/ 2147483646 w 5"/>
                <a:gd name="T7" fmla="*/ 2147483646 h 4"/>
                <a:gd name="T8" fmla="*/ 2147483646 w 5"/>
                <a:gd name="T9" fmla="*/ 2147483646 h 4"/>
                <a:gd name="T10" fmla="*/ 2147483646 w 5"/>
                <a:gd name="T11" fmla="*/ 2147483646 h 4"/>
                <a:gd name="T12" fmla="*/ 2147483646 w 5"/>
                <a:gd name="T13" fmla="*/ 2147483646 h 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4"/>
                <a:gd name="T23" fmla="*/ 5 w 5"/>
                <a:gd name="T24" fmla="*/ 4 h 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4">
                  <a:moveTo>
                    <a:pt x="0" y="0"/>
                  </a:moveTo>
                  <a:lnTo>
                    <a:pt x="1" y="1"/>
                  </a:lnTo>
                  <a:lnTo>
                    <a:pt x="2" y="2"/>
                  </a:lnTo>
                  <a:lnTo>
                    <a:pt x="3" y="3"/>
                  </a:lnTo>
                  <a:lnTo>
                    <a:pt x="5" y="3"/>
                  </a:lnTo>
                  <a:lnTo>
                    <a:pt x="4" y="4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41" name="Freeform 394">
              <a:extLst>
                <a:ext uri="{FF2B5EF4-FFF2-40B4-BE49-F238E27FC236}">
                  <a16:creationId xmlns:a16="http://schemas.microsoft.com/office/drawing/2014/main" id="{00000000-0008-0000-0200-000085833400}"/>
                </a:ext>
              </a:extLst>
            </xdr:cNvPr>
            <xdr:cNvSpPr>
              <a:spLocks/>
            </xdr:cNvSpPr>
          </xdr:nvSpPr>
          <xdr:spPr bwMode="auto">
            <a:xfrm>
              <a:off x="2394" y="2814"/>
              <a:ext cx="45" cy="11"/>
            </a:xfrm>
            <a:custGeom>
              <a:avLst/>
              <a:gdLst>
                <a:gd name="T0" fmla="*/ 0 w 8"/>
                <a:gd name="T1" fmla="*/ 0 h 2"/>
                <a:gd name="T2" fmla="*/ 2147483646 w 8"/>
                <a:gd name="T3" fmla="*/ 0 h 2"/>
                <a:gd name="T4" fmla="*/ 2147483646 w 8"/>
                <a:gd name="T5" fmla="*/ 0 h 2"/>
                <a:gd name="T6" fmla="*/ 2147483646 w 8"/>
                <a:gd name="T7" fmla="*/ 2147483646 h 2"/>
                <a:gd name="T8" fmla="*/ 2147483646 w 8"/>
                <a:gd name="T9" fmla="*/ 2147483646 h 2"/>
                <a:gd name="T10" fmla="*/ 2147483646 w 8"/>
                <a:gd name="T11" fmla="*/ 2147483646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8"/>
                <a:gd name="T19" fmla="*/ 0 h 2"/>
                <a:gd name="T20" fmla="*/ 8 w 8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8" h="2">
                  <a:moveTo>
                    <a:pt x="0" y="0"/>
                  </a:moveTo>
                  <a:lnTo>
                    <a:pt x="2" y="0"/>
                  </a:lnTo>
                  <a:lnTo>
                    <a:pt x="4" y="0"/>
                  </a:lnTo>
                  <a:lnTo>
                    <a:pt x="5" y="1"/>
                  </a:lnTo>
                  <a:lnTo>
                    <a:pt x="7" y="1"/>
                  </a:lnTo>
                  <a:lnTo>
                    <a:pt x="8" y="2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42" name="Freeform 395">
              <a:extLst>
                <a:ext uri="{FF2B5EF4-FFF2-40B4-BE49-F238E27FC236}">
                  <a16:creationId xmlns:a16="http://schemas.microsoft.com/office/drawing/2014/main" id="{00000000-0008-0000-0200-000086833400}"/>
                </a:ext>
              </a:extLst>
            </xdr:cNvPr>
            <xdr:cNvSpPr>
              <a:spLocks/>
            </xdr:cNvSpPr>
          </xdr:nvSpPr>
          <xdr:spPr bwMode="auto">
            <a:xfrm>
              <a:off x="2442" y="2832"/>
              <a:ext cx="26" cy="33"/>
            </a:xfrm>
            <a:custGeom>
              <a:avLst/>
              <a:gdLst>
                <a:gd name="T0" fmla="*/ 0 w 5"/>
                <a:gd name="T1" fmla="*/ 0 h 6"/>
                <a:gd name="T2" fmla="*/ 2147483646 w 5"/>
                <a:gd name="T3" fmla="*/ 0 h 6"/>
                <a:gd name="T4" fmla="*/ 2147483646 w 5"/>
                <a:gd name="T5" fmla="*/ 2147483646 h 6"/>
                <a:gd name="T6" fmla="*/ 2147483646 w 5"/>
                <a:gd name="T7" fmla="*/ 2147483646 h 6"/>
                <a:gd name="T8" fmla="*/ 2147483646 w 5"/>
                <a:gd name="T9" fmla="*/ 2147483646 h 6"/>
                <a:gd name="T10" fmla="*/ 2147483646 w 5"/>
                <a:gd name="T11" fmla="*/ 2147483646 h 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6"/>
                <a:gd name="T20" fmla="*/ 5 w 5"/>
                <a:gd name="T21" fmla="*/ 6 h 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6">
                  <a:moveTo>
                    <a:pt x="0" y="0"/>
                  </a:moveTo>
                  <a:lnTo>
                    <a:pt x="1" y="0"/>
                  </a:lnTo>
                  <a:lnTo>
                    <a:pt x="3" y="1"/>
                  </a:lnTo>
                  <a:lnTo>
                    <a:pt x="3" y="3"/>
                  </a:lnTo>
                  <a:lnTo>
                    <a:pt x="4" y="5"/>
                  </a:lnTo>
                  <a:lnTo>
                    <a:pt x="5" y="6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43" name="Freeform 396">
              <a:extLst>
                <a:ext uri="{FF2B5EF4-FFF2-40B4-BE49-F238E27FC236}">
                  <a16:creationId xmlns:a16="http://schemas.microsoft.com/office/drawing/2014/main" id="{00000000-0008-0000-0200-000087833400}"/>
                </a:ext>
              </a:extLst>
            </xdr:cNvPr>
            <xdr:cNvSpPr>
              <a:spLocks/>
            </xdr:cNvSpPr>
          </xdr:nvSpPr>
          <xdr:spPr bwMode="auto">
            <a:xfrm>
              <a:off x="2469" y="2873"/>
              <a:ext cx="5" cy="44"/>
            </a:xfrm>
            <a:custGeom>
              <a:avLst/>
              <a:gdLst>
                <a:gd name="T0" fmla="*/ 2147483646 w 1"/>
                <a:gd name="T1" fmla="*/ 0 h 8"/>
                <a:gd name="T2" fmla="*/ 2147483646 w 1"/>
                <a:gd name="T3" fmla="*/ 2147483646 h 8"/>
                <a:gd name="T4" fmla="*/ 2147483646 w 1"/>
                <a:gd name="T5" fmla="*/ 2147483646 h 8"/>
                <a:gd name="T6" fmla="*/ 2147483646 w 1"/>
                <a:gd name="T7" fmla="*/ 2147483646 h 8"/>
                <a:gd name="T8" fmla="*/ 0 w 1"/>
                <a:gd name="T9" fmla="*/ 2147483646 h 8"/>
                <a:gd name="T10" fmla="*/ 2147483646 w 1"/>
                <a:gd name="T11" fmla="*/ 2147483646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8"/>
                <a:gd name="T20" fmla="*/ 1 w 1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8">
                  <a:moveTo>
                    <a:pt x="1" y="0"/>
                  </a:moveTo>
                  <a:lnTo>
                    <a:pt x="1" y="1"/>
                  </a:lnTo>
                  <a:lnTo>
                    <a:pt x="1" y="3"/>
                  </a:lnTo>
                  <a:lnTo>
                    <a:pt x="1" y="5"/>
                  </a:lnTo>
                  <a:lnTo>
                    <a:pt x="0" y="6"/>
                  </a:lnTo>
                  <a:lnTo>
                    <a:pt x="1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44" name="Freeform 397">
              <a:extLst>
                <a:ext uri="{FF2B5EF4-FFF2-40B4-BE49-F238E27FC236}">
                  <a16:creationId xmlns:a16="http://schemas.microsoft.com/office/drawing/2014/main" id="{00000000-0008-0000-0200-000088833400}"/>
                </a:ext>
              </a:extLst>
            </xdr:cNvPr>
            <xdr:cNvSpPr>
              <a:spLocks/>
            </xdr:cNvSpPr>
          </xdr:nvSpPr>
          <xdr:spPr bwMode="auto">
            <a:xfrm>
              <a:off x="2480" y="2922"/>
              <a:ext cx="21" cy="28"/>
            </a:xfrm>
            <a:custGeom>
              <a:avLst/>
              <a:gdLst>
                <a:gd name="T0" fmla="*/ 0 w 4"/>
                <a:gd name="T1" fmla="*/ 0 h 5"/>
                <a:gd name="T2" fmla="*/ 0 w 4"/>
                <a:gd name="T3" fmla="*/ 2147483646 h 5"/>
                <a:gd name="T4" fmla="*/ 2147483646 w 4"/>
                <a:gd name="T5" fmla="*/ 2147483646 h 5"/>
                <a:gd name="T6" fmla="*/ 2147483646 w 4"/>
                <a:gd name="T7" fmla="*/ 2147483646 h 5"/>
                <a:gd name="T8" fmla="*/ 2147483646 w 4"/>
                <a:gd name="T9" fmla="*/ 2147483646 h 5"/>
                <a:gd name="T10" fmla="*/ 2147483646 w 4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5"/>
                <a:gd name="T20" fmla="*/ 4 w 4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5">
                  <a:moveTo>
                    <a:pt x="0" y="0"/>
                  </a:moveTo>
                  <a:lnTo>
                    <a:pt x="0" y="1"/>
                  </a:lnTo>
                  <a:lnTo>
                    <a:pt x="3" y="1"/>
                  </a:lnTo>
                  <a:lnTo>
                    <a:pt x="4" y="2"/>
                  </a:lnTo>
                  <a:lnTo>
                    <a:pt x="4" y="4"/>
                  </a:lnTo>
                  <a:lnTo>
                    <a:pt x="3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45" name="Freeform 398">
              <a:extLst>
                <a:ext uri="{FF2B5EF4-FFF2-40B4-BE49-F238E27FC236}">
                  <a16:creationId xmlns:a16="http://schemas.microsoft.com/office/drawing/2014/main" id="{00000000-0008-0000-0200-000089833400}"/>
                </a:ext>
              </a:extLst>
            </xdr:cNvPr>
            <xdr:cNvSpPr>
              <a:spLocks/>
            </xdr:cNvSpPr>
          </xdr:nvSpPr>
          <xdr:spPr bwMode="auto">
            <a:xfrm>
              <a:off x="2464" y="2958"/>
              <a:ext cx="26" cy="28"/>
            </a:xfrm>
            <a:custGeom>
              <a:avLst/>
              <a:gdLst>
                <a:gd name="T0" fmla="*/ 2147483646 w 5"/>
                <a:gd name="T1" fmla="*/ 0 h 5"/>
                <a:gd name="T2" fmla="*/ 2147483646 w 5"/>
                <a:gd name="T3" fmla="*/ 0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0 w 5"/>
                <a:gd name="T11" fmla="*/ 2147483646 h 5"/>
                <a:gd name="T12" fmla="*/ 0 w 5"/>
                <a:gd name="T13" fmla="*/ 2147483646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"/>
                <a:gd name="T22" fmla="*/ 0 h 5"/>
                <a:gd name="T23" fmla="*/ 5 w 5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" h="5">
                  <a:moveTo>
                    <a:pt x="5" y="0"/>
                  </a:moveTo>
                  <a:lnTo>
                    <a:pt x="5" y="0"/>
                  </a:lnTo>
                  <a:lnTo>
                    <a:pt x="5" y="2"/>
                  </a:lnTo>
                  <a:lnTo>
                    <a:pt x="3" y="3"/>
                  </a:lnTo>
                  <a:lnTo>
                    <a:pt x="1" y="4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46" name="Freeform 399">
              <a:extLst>
                <a:ext uri="{FF2B5EF4-FFF2-40B4-BE49-F238E27FC236}">
                  <a16:creationId xmlns:a16="http://schemas.microsoft.com/office/drawing/2014/main" id="{00000000-0008-0000-0200-00008A833400}"/>
                </a:ext>
              </a:extLst>
            </xdr:cNvPr>
            <xdr:cNvSpPr>
              <a:spLocks/>
            </xdr:cNvSpPr>
          </xdr:nvSpPr>
          <xdr:spPr bwMode="auto">
            <a:xfrm>
              <a:off x="2459" y="2997"/>
              <a:ext cx="5" cy="38"/>
            </a:xfrm>
            <a:custGeom>
              <a:avLst/>
              <a:gdLst>
                <a:gd name="T0" fmla="*/ 2147483646 w 1"/>
                <a:gd name="T1" fmla="*/ 0 h 7"/>
                <a:gd name="T2" fmla="*/ 2147483646 w 1"/>
                <a:gd name="T3" fmla="*/ 2147483646 h 7"/>
                <a:gd name="T4" fmla="*/ 0 w 1"/>
                <a:gd name="T5" fmla="*/ 2147483646 h 7"/>
                <a:gd name="T6" fmla="*/ 0 w 1"/>
                <a:gd name="T7" fmla="*/ 2147483646 h 7"/>
                <a:gd name="T8" fmla="*/ 2147483646 w 1"/>
                <a:gd name="T9" fmla="*/ 2147483646 h 7"/>
                <a:gd name="T10" fmla="*/ 2147483646 w 1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7"/>
                <a:gd name="T20" fmla="*/ 1 w 1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7">
                  <a:moveTo>
                    <a:pt x="1" y="0"/>
                  </a:moveTo>
                  <a:lnTo>
                    <a:pt x="1" y="2"/>
                  </a:lnTo>
                  <a:lnTo>
                    <a:pt x="0" y="3"/>
                  </a:lnTo>
                  <a:lnTo>
                    <a:pt x="0" y="5"/>
                  </a:lnTo>
                  <a:lnTo>
                    <a:pt x="1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47" name="Freeform 400">
              <a:extLst>
                <a:ext uri="{FF2B5EF4-FFF2-40B4-BE49-F238E27FC236}">
                  <a16:creationId xmlns:a16="http://schemas.microsoft.com/office/drawing/2014/main" id="{00000000-0008-0000-0200-00008B833400}"/>
                </a:ext>
              </a:extLst>
            </xdr:cNvPr>
            <xdr:cNvSpPr>
              <a:spLocks/>
            </xdr:cNvSpPr>
          </xdr:nvSpPr>
          <xdr:spPr bwMode="auto">
            <a:xfrm>
              <a:off x="2454" y="3049"/>
              <a:ext cx="10" cy="43"/>
            </a:xfrm>
            <a:custGeom>
              <a:avLst/>
              <a:gdLst>
                <a:gd name="T0" fmla="*/ 2147483646 w 2"/>
                <a:gd name="T1" fmla="*/ 0 h 8"/>
                <a:gd name="T2" fmla="*/ 2147483646 w 2"/>
                <a:gd name="T3" fmla="*/ 2147483646 h 8"/>
                <a:gd name="T4" fmla="*/ 2147483646 w 2"/>
                <a:gd name="T5" fmla="*/ 2147483646 h 8"/>
                <a:gd name="T6" fmla="*/ 2147483646 w 2"/>
                <a:gd name="T7" fmla="*/ 2147483646 h 8"/>
                <a:gd name="T8" fmla="*/ 0 w 2"/>
                <a:gd name="T9" fmla="*/ 2147483646 h 8"/>
                <a:gd name="T10" fmla="*/ 0 w 2"/>
                <a:gd name="T11" fmla="*/ 2147483646 h 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"/>
                <a:gd name="T19" fmla="*/ 0 h 8"/>
                <a:gd name="T20" fmla="*/ 2 w 2"/>
                <a:gd name="T21" fmla="*/ 8 h 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" h="8">
                  <a:moveTo>
                    <a:pt x="2" y="0"/>
                  </a:moveTo>
                  <a:lnTo>
                    <a:pt x="1" y="1"/>
                  </a:lnTo>
                  <a:lnTo>
                    <a:pt x="1" y="3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48" name="Freeform 401">
              <a:extLst>
                <a:ext uri="{FF2B5EF4-FFF2-40B4-BE49-F238E27FC236}">
                  <a16:creationId xmlns:a16="http://schemas.microsoft.com/office/drawing/2014/main" id="{00000000-0008-0000-0200-00008C833400}"/>
                </a:ext>
              </a:extLst>
            </xdr:cNvPr>
            <xdr:cNvSpPr>
              <a:spLocks/>
            </xdr:cNvSpPr>
          </xdr:nvSpPr>
          <xdr:spPr bwMode="auto">
            <a:xfrm>
              <a:off x="2454" y="3100"/>
              <a:ext cx="5" cy="38"/>
            </a:xfrm>
            <a:custGeom>
              <a:avLst/>
              <a:gdLst>
                <a:gd name="T0" fmla="*/ 0 w 1"/>
                <a:gd name="T1" fmla="*/ 0 h 7"/>
                <a:gd name="T2" fmla="*/ 2147483646 w 1"/>
                <a:gd name="T3" fmla="*/ 2147483646 h 7"/>
                <a:gd name="T4" fmla="*/ 0 w 1"/>
                <a:gd name="T5" fmla="*/ 2147483646 h 7"/>
                <a:gd name="T6" fmla="*/ 2147483646 w 1"/>
                <a:gd name="T7" fmla="*/ 2147483646 h 7"/>
                <a:gd name="T8" fmla="*/ 2147483646 w 1"/>
                <a:gd name="T9" fmla="*/ 2147483646 h 7"/>
                <a:gd name="T10" fmla="*/ 2147483646 w 1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"/>
                <a:gd name="T19" fmla="*/ 0 h 7"/>
                <a:gd name="T20" fmla="*/ 1 w 1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" h="7">
                  <a:moveTo>
                    <a:pt x="0" y="0"/>
                  </a:moveTo>
                  <a:lnTo>
                    <a:pt x="1" y="1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49" name="Freeform 402">
              <a:extLst>
                <a:ext uri="{FF2B5EF4-FFF2-40B4-BE49-F238E27FC236}">
                  <a16:creationId xmlns:a16="http://schemas.microsoft.com/office/drawing/2014/main" id="{00000000-0008-0000-0200-00008D833400}"/>
                </a:ext>
              </a:extLst>
            </xdr:cNvPr>
            <xdr:cNvSpPr>
              <a:spLocks/>
            </xdr:cNvSpPr>
          </xdr:nvSpPr>
          <xdr:spPr bwMode="auto">
            <a:xfrm>
              <a:off x="2421" y="3151"/>
              <a:ext cx="32" cy="28"/>
            </a:xfrm>
            <a:custGeom>
              <a:avLst/>
              <a:gdLst>
                <a:gd name="T0" fmla="*/ 2147483646 w 6"/>
                <a:gd name="T1" fmla="*/ 0 h 5"/>
                <a:gd name="T2" fmla="*/ 2147483646 w 6"/>
                <a:gd name="T3" fmla="*/ 2147483646 h 5"/>
                <a:gd name="T4" fmla="*/ 2147483646 w 6"/>
                <a:gd name="T5" fmla="*/ 2147483646 h 5"/>
                <a:gd name="T6" fmla="*/ 2147483646 w 6"/>
                <a:gd name="T7" fmla="*/ 2147483646 h 5"/>
                <a:gd name="T8" fmla="*/ 0 w 6"/>
                <a:gd name="T9" fmla="*/ 2147483646 h 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"/>
                <a:gd name="T16" fmla="*/ 0 h 5"/>
                <a:gd name="T17" fmla="*/ 6 w 6"/>
                <a:gd name="T18" fmla="*/ 5 h 5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" h="5">
                  <a:moveTo>
                    <a:pt x="6" y="0"/>
                  </a:moveTo>
                  <a:lnTo>
                    <a:pt x="5" y="2"/>
                  </a:lnTo>
                  <a:lnTo>
                    <a:pt x="3" y="3"/>
                  </a:lnTo>
                  <a:lnTo>
                    <a:pt x="1" y="4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50" name="Freeform 403">
              <a:extLst>
                <a:ext uri="{FF2B5EF4-FFF2-40B4-BE49-F238E27FC236}">
                  <a16:creationId xmlns:a16="http://schemas.microsoft.com/office/drawing/2014/main" id="{00000000-0008-0000-0200-00008E833400}"/>
                </a:ext>
              </a:extLst>
            </xdr:cNvPr>
            <xdr:cNvSpPr>
              <a:spLocks/>
            </xdr:cNvSpPr>
          </xdr:nvSpPr>
          <xdr:spPr bwMode="auto">
            <a:xfrm>
              <a:off x="2410" y="3190"/>
              <a:ext cx="16" cy="28"/>
            </a:xfrm>
            <a:custGeom>
              <a:avLst/>
              <a:gdLst>
                <a:gd name="T0" fmla="*/ 2147483646 w 3"/>
                <a:gd name="T1" fmla="*/ 0 h 5"/>
                <a:gd name="T2" fmla="*/ 2147483646 w 3"/>
                <a:gd name="T3" fmla="*/ 0 h 5"/>
                <a:gd name="T4" fmla="*/ 2147483646 w 3"/>
                <a:gd name="T5" fmla="*/ 2147483646 h 5"/>
                <a:gd name="T6" fmla="*/ 2147483646 w 3"/>
                <a:gd name="T7" fmla="*/ 2147483646 h 5"/>
                <a:gd name="T8" fmla="*/ 2147483646 w 3"/>
                <a:gd name="T9" fmla="*/ 2147483646 h 5"/>
                <a:gd name="T10" fmla="*/ 0 w 3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5"/>
                <a:gd name="T20" fmla="*/ 3 w 3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5">
                  <a:moveTo>
                    <a:pt x="2" y="0"/>
                  </a:moveTo>
                  <a:lnTo>
                    <a:pt x="2" y="0"/>
                  </a:lnTo>
                  <a:lnTo>
                    <a:pt x="3" y="2"/>
                  </a:lnTo>
                  <a:lnTo>
                    <a:pt x="3" y="4"/>
                  </a:lnTo>
                  <a:lnTo>
                    <a:pt x="2" y="5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51" name="Freeform 404">
              <a:extLst>
                <a:ext uri="{FF2B5EF4-FFF2-40B4-BE49-F238E27FC236}">
                  <a16:creationId xmlns:a16="http://schemas.microsoft.com/office/drawing/2014/main" id="{00000000-0008-0000-0200-00008F833400}"/>
                </a:ext>
              </a:extLst>
            </xdr:cNvPr>
            <xdr:cNvSpPr>
              <a:spLocks/>
            </xdr:cNvSpPr>
          </xdr:nvSpPr>
          <xdr:spPr bwMode="auto">
            <a:xfrm>
              <a:off x="2399" y="3228"/>
              <a:ext cx="6" cy="42"/>
            </a:xfrm>
            <a:custGeom>
              <a:avLst/>
              <a:gdLst>
                <a:gd name="T0" fmla="*/ 2147483646 w 1"/>
                <a:gd name="T1" fmla="*/ 0 h 7"/>
                <a:gd name="T2" fmla="*/ 0 w 1"/>
                <a:gd name="T3" fmla="*/ 2147483646 h 7"/>
                <a:gd name="T4" fmla="*/ 0 w 1"/>
                <a:gd name="T5" fmla="*/ 2147483646 h 7"/>
                <a:gd name="T6" fmla="*/ 2147483646 w 1"/>
                <a:gd name="T7" fmla="*/ 2147483646 h 7"/>
                <a:gd name="T8" fmla="*/ 2147483646 w 1"/>
                <a:gd name="T9" fmla="*/ 2147483646 h 7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"/>
                <a:gd name="T16" fmla="*/ 0 h 7"/>
                <a:gd name="T17" fmla="*/ 1 w 1"/>
                <a:gd name="T18" fmla="*/ 7 h 7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" h="7">
                  <a:moveTo>
                    <a:pt x="1" y="0"/>
                  </a:moveTo>
                  <a:lnTo>
                    <a:pt x="0" y="3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52" name="Freeform 405">
              <a:extLst>
                <a:ext uri="{FF2B5EF4-FFF2-40B4-BE49-F238E27FC236}">
                  <a16:creationId xmlns:a16="http://schemas.microsoft.com/office/drawing/2014/main" id="{00000000-0008-0000-0200-000090833400}"/>
                </a:ext>
              </a:extLst>
            </xdr:cNvPr>
            <xdr:cNvSpPr>
              <a:spLocks/>
            </xdr:cNvSpPr>
          </xdr:nvSpPr>
          <xdr:spPr bwMode="auto">
            <a:xfrm>
              <a:off x="2389" y="3280"/>
              <a:ext cx="21" cy="39"/>
            </a:xfrm>
            <a:custGeom>
              <a:avLst/>
              <a:gdLst>
                <a:gd name="T0" fmla="*/ 2147483646 w 4"/>
                <a:gd name="T1" fmla="*/ 0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0 w 4"/>
                <a:gd name="T7" fmla="*/ 2147483646 h 7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4"/>
                <a:gd name="T13" fmla="*/ 0 h 7"/>
                <a:gd name="T14" fmla="*/ 4 w 4"/>
                <a:gd name="T15" fmla="*/ 7 h 7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4" h="7">
                  <a:moveTo>
                    <a:pt x="4" y="0"/>
                  </a:moveTo>
                  <a:lnTo>
                    <a:pt x="2" y="2"/>
                  </a:lnTo>
                  <a:lnTo>
                    <a:pt x="1" y="3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53" name="Freeform 406">
              <a:extLst>
                <a:ext uri="{FF2B5EF4-FFF2-40B4-BE49-F238E27FC236}">
                  <a16:creationId xmlns:a16="http://schemas.microsoft.com/office/drawing/2014/main" id="{00000000-0008-0000-0200-000091833400}"/>
                </a:ext>
              </a:extLst>
            </xdr:cNvPr>
            <xdr:cNvSpPr>
              <a:spLocks/>
            </xdr:cNvSpPr>
          </xdr:nvSpPr>
          <xdr:spPr bwMode="auto">
            <a:xfrm>
              <a:off x="2367" y="3326"/>
              <a:ext cx="16" cy="41"/>
            </a:xfrm>
            <a:custGeom>
              <a:avLst/>
              <a:gdLst>
                <a:gd name="T0" fmla="*/ 2147483646 w 3"/>
                <a:gd name="T1" fmla="*/ 0 h 7"/>
                <a:gd name="T2" fmla="*/ 2147483646 w 3"/>
                <a:gd name="T3" fmla="*/ 2147483646 h 7"/>
                <a:gd name="T4" fmla="*/ 0 w 3"/>
                <a:gd name="T5" fmla="*/ 2147483646 h 7"/>
                <a:gd name="T6" fmla="*/ 0 w 3"/>
                <a:gd name="T7" fmla="*/ 2147483646 h 7"/>
                <a:gd name="T8" fmla="*/ 2147483646 w 3"/>
                <a:gd name="T9" fmla="*/ 2147483646 h 7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3"/>
                <a:gd name="T16" fmla="*/ 0 h 7"/>
                <a:gd name="T17" fmla="*/ 3 w 3"/>
                <a:gd name="T18" fmla="*/ 7 h 7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3" h="7">
                  <a:moveTo>
                    <a:pt x="3" y="0"/>
                  </a:moveTo>
                  <a:lnTo>
                    <a:pt x="3" y="1"/>
                  </a:lnTo>
                  <a:lnTo>
                    <a:pt x="0" y="4"/>
                  </a:lnTo>
                  <a:lnTo>
                    <a:pt x="0" y="6"/>
                  </a:lnTo>
                  <a:lnTo>
                    <a:pt x="1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54" name="Freeform 407">
              <a:extLst>
                <a:ext uri="{FF2B5EF4-FFF2-40B4-BE49-F238E27FC236}">
                  <a16:creationId xmlns:a16="http://schemas.microsoft.com/office/drawing/2014/main" id="{00000000-0008-0000-0200-000092833400}"/>
                </a:ext>
              </a:extLst>
            </xdr:cNvPr>
            <xdr:cNvSpPr>
              <a:spLocks/>
            </xdr:cNvSpPr>
          </xdr:nvSpPr>
          <xdr:spPr bwMode="auto">
            <a:xfrm>
              <a:off x="2372" y="3372"/>
              <a:ext cx="6" cy="46"/>
            </a:xfrm>
            <a:custGeom>
              <a:avLst/>
              <a:gdLst>
                <a:gd name="T0" fmla="*/ 2147483646 w 1"/>
                <a:gd name="T1" fmla="*/ 0 h 8"/>
                <a:gd name="T2" fmla="*/ 0 w 1"/>
                <a:gd name="T3" fmla="*/ 2147483646 h 8"/>
                <a:gd name="T4" fmla="*/ 0 w 1"/>
                <a:gd name="T5" fmla="*/ 2147483646 h 8"/>
                <a:gd name="T6" fmla="*/ 0 w 1"/>
                <a:gd name="T7" fmla="*/ 2147483646 h 8"/>
                <a:gd name="T8" fmla="*/ 0 w 1"/>
                <a:gd name="T9" fmla="*/ 2147483646 h 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"/>
                <a:gd name="T16" fmla="*/ 0 h 8"/>
                <a:gd name="T17" fmla="*/ 1 w 1"/>
                <a:gd name="T18" fmla="*/ 8 h 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" h="8">
                  <a:moveTo>
                    <a:pt x="1" y="0"/>
                  </a:moveTo>
                  <a:lnTo>
                    <a:pt x="0" y="3"/>
                  </a:lnTo>
                  <a:lnTo>
                    <a:pt x="0" y="6"/>
                  </a:lnTo>
                  <a:lnTo>
                    <a:pt x="0" y="8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55" name="Freeform 408">
              <a:extLst>
                <a:ext uri="{FF2B5EF4-FFF2-40B4-BE49-F238E27FC236}">
                  <a16:creationId xmlns:a16="http://schemas.microsoft.com/office/drawing/2014/main" id="{00000000-0008-0000-0200-000093833400}"/>
                </a:ext>
              </a:extLst>
            </xdr:cNvPr>
            <xdr:cNvSpPr>
              <a:spLocks/>
            </xdr:cNvSpPr>
          </xdr:nvSpPr>
          <xdr:spPr bwMode="auto">
            <a:xfrm>
              <a:off x="2351" y="3424"/>
              <a:ext cx="27" cy="39"/>
            </a:xfrm>
            <a:custGeom>
              <a:avLst/>
              <a:gdLst>
                <a:gd name="T0" fmla="*/ 2147483646 w 5"/>
                <a:gd name="T1" fmla="*/ 0 h 7"/>
                <a:gd name="T2" fmla="*/ 2147483646 w 5"/>
                <a:gd name="T3" fmla="*/ 2147483646 h 7"/>
                <a:gd name="T4" fmla="*/ 2147483646 w 5"/>
                <a:gd name="T5" fmla="*/ 2147483646 h 7"/>
                <a:gd name="T6" fmla="*/ 2147483646 w 5"/>
                <a:gd name="T7" fmla="*/ 2147483646 h 7"/>
                <a:gd name="T8" fmla="*/ 2147483646 w 5"/>
                <a:gd name="T9" fmla="*/ 2147483646 h 7"/>
                <a:gd name="T10" fmla="*/ 0 w 5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7"/>
                <a:gd name="T20" fmla="*/ 5 w 5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7">
                  <a:moveTo>
                    <a:pt x="5" y="0"/>
                  </a:moveTo>
                  <a:lnTo>
                    <a:pt x="4" y="1"/>
                  </a:lnTo>
                  <a:lnTo>
                    <a:pt x="3" y="3"/>
                  </a:lnTo>
                  <a:lnTo>
                    <a:pt x="2" y="4"/>
                  </a:lnTo>
                  <a:lnTo>
                    <a:pt x="1" y="6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56" name="Freeform 409">
              <a:extLst>
                <a:ext uri="{FF2B5EF4-FFF2-40B4-BE49-F238E27FC236}">
                  <a16:creationId xmlns:a16="http://schemas.microsoft.com/office/drawing/2014/main" id="{00000000-0008-0000-0200-000094833400}"/>
                </a:ext>
              </a:extLst>
            </xdr:cNvPr>
            <xdr:cNvSpPr>
              <a:spLocks/>
            </xdr:cNvSpPr>
          </xdr:nvSpPr>
          <xdr:spPr bwMode="auto">
            <a:xfrm>
              <a:off x="2324" y="3468"/>
              <a:ext cx="22" cy="41"/>
            </a:xfrm>
            <a:custGeom>
              <a:avLst/>
              <a:gdLst>
                <a:gd name="T0" fmla="*/ 2147483646 w 4"/>
                <a:gd name="T1" fmla="*/ 0 h 7"/>
                <a:gd name="T2" fmla="*/ 2147483646 w 4"/>
                <a:gd name="T3" fmla="*/ 2147483646 h 7"/>
                <a:gd name="T4" fmla="*/ 2147483646 w 4"/>
                <a:gd name="T5" fmla="*/ 2147483646 h 7"/>
                <a:gd name="T6" fmla="*/ 2147483646 w 4"/>
                <a:gd name="T7" fmla="*/ 2147483646 h 7"/>
                <a:gd name="T8" fmla="*/ 2147483646 w 4"/>
                <a:gd name="T9" fmla="*/ 2147483646 h 7"/>
                <a:gd name="T10" fmla="*/ 0 w 4"/>
                <a:gd name="T11" fmla="*/ 2147483646 h 7"/>
                <a:gd name="T12" fmla="*/ 0 w 4"/>
                <a:gd name="T13" fmla="*/ 2147483646 h 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"/>
                <a:gd name="T22" fmla="*/ 0 h 7"/>
                <a:gd name="T23" fmla="*/ 4 w 4"/>
                <a:gd name="T24" fmla="*/ 7 h 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" h="7">
                  <a:moveTo>
                    <a:pt x="4" y="0"/>
                  </a:moveTo>
                  <a:lnTo>
                    <a:pt x="3" y="1"/>
                  </a:lnTo>
                  <a:lnTo>
                    <a:pt x="2" y="2"/>
                  </a:lnTo>
                  <a:lnTo>
                    <a:pt x="1" y="4"/>
                  </a:lnTo>
                  <a:lnTo>
                    <a:pt x="1" y="6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57" name="Freeform 410">
              <a:extLst>
                <a:ext uri="{FF2B5EF4-FFF2-40B4-BE49-F238E27FC236}">
                  <a16:creationId xmlns:a16="http://schemas.microsoft.com/office/drawing/2014/main" id="{00000000-0008-0000-0200-000095833400}"/>
                </a:ext>
              </a:extLst>
            </xdr:cNvPr>
            <xdr:cNvSpPr>
              <a:spLocks/>
            </xdr:cNvSpPr>
          </xdr:nvSpPr>
          <xdr:spPr bwMode="auto">
            <a:xfrm>
              <a:off x="2271" y="3514"/>
              <a:ext cx="42" cy="5"/>
            </a:xfrm>
            <a:custGeom>
              <a:avLst/>
              <a:gdLst>
                <a:gd name="T0" fmla="*/ 2147483646 w 8"/>
                <a:gd name="T1" fmla="*/ 0 h 1"/>
                <a:gd name="T2" fmla="*/ 2147483646 w 8"/>
                <a:gd name="T3" fmla="*/ 0 h 1"/>
                <a:gd name="T4" fmla="*/ 2147483646 w 8"/>
                <a:gd name="T5" fmla="*/ 0 h 1"/>
                <a:gd name="T6" fmla="*/ 2147483646 w 8"/>
                <a:gd name="T7" fmla="*/ 0 h 1"/>
                <a:gd name="T8" fmla="*/ 2147483646 w 8"/>
                <a:gd name="T9" fmla="*/ 2147483646 h 1"/>
                <a:gd name="T10" fmla="*/ 0 w 8"/>
                <a:gd name="T11" fmla="*/ 2147483646 h 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8"/>
                <a:gd name="T19" fmla="*/ 0 h 1"/>
                <a:gd name="T20" fmla="*/ 8 w 8"/>
                <a:gd name="T21" fmla="*/ 1 h 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8" h="1">
                  <a:moveTo>
                    <a:pt x="8" y="0"/>
                  </a:moveTo>
                  <a:lnTo>
                    <a:pt x="7" y="0"/>
                  </a:lnTo>
                  <a:lnTo>
                    <a:pt x="5" y="0"/>
                  </a:lnTo>
                  <a:lnTo>
                    <a:pt x="3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58" name="Freeform 411">
              <a:extLst>
                <a:ext uri="{FF2B5EF4-FFF2-40B4-BE49-F238E27FC236}">
                  <a16:creationId xmlns:a16="http://schemas.microsoft.com/office/drawing/2014/main" id="{00000000-0008-0000-0200-000096833400}"/>
                </a:ext>
              </a:extLst>
            </xdr:cNvPr>
            <xdr:cNvSpPr>
              <a:spLocks/>
            </xdr:cNvSpPr>
          </xdr:nvSpPr>
          <xdr:spPr bwMode="auto">
            <a:xfrm>
              <a:off x="2239" y="3524"/>
              <a:ext cx="26" cy="28"/>
            </a:xfrm>
            <a:custGeom>
              <a:avLst/>
              <a:gdLst>
                <a:gd name="T0" fmla="*/ 2147483646 w 5"/>
                <a:gd name="T1" fmla="*/ 0 h 5"/>
                <a:gd name="T2" fmla="*/ 2147483646 w 5"/>
                <a:gd name="T3" fmla="*/ 2147483646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0 w 5"/>
                <a:gd name="T9" fmla="*/ 2147483646 h 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5"/>
                <a:gd name="T16" fmla="*/ 0 h 5"/>
                <a:gd name="T17" fmla="*/ 5 w 5"/>
                <a:gd name="T18" fmla="*/ 5 h 5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5" h="5">
                  <a:moveTo>
                    <a:pt x="5" y="0"/>
                  </a:moveTo>
                  <a:lnTo>
                    <a:pt x="4" y="2"/>
                  </a:lnTo>
                  <a:lnTo>
                    <a:pt x="3" y="4"/>
                  </a:lnTo>
                  <a:lnTo>
                    <a:pt x="1" y="5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59" name="Freeform 412">
              <a:extLst>
                <a:ext uri="{FF2B5EF4-FFF2-40B4-BE49-F238E27FC236}">
                  <a16:creationId xmlns:a16="http://schemas.microsoft.com/office/drawing/2014/main" id="{00000000-0008-0000-0200-000097833400}"/>
                </a:ext>
              </a:extLst>
            </xdr:cNvPr>
            <xdr:cNvSpPr>
              <a:spLocks/>
            </xdr:cNvSpPr>
          </xdr:nvSpPr>
          <xdr:spPr bwMode="auto">
            <a:xfrm>
              <a:off x="2217" y="3543"/>
              <a:ext cx="11" cy="28"/>
            </a:xfrm>
            <a:custGeom>
              <a:avLst/>
              <a:gdLst>
                <a:gd name="T0" fmla="*/ 2147483646 w 2"/>
                <a:gd name="T1" fmla="*/ 2147483646 h 5"/>
                <a:gd name="T2" fmla="*/ 2147483646 w 2"/>
                <a:gd name="T3" fmla="*/ 2147483646 h 5"/>
                <a:gd name="T4" fmla="*/ 2147483646 w 2"/>
                <a:gd name="T5" fmla="*/ 2147483646 h 5"/>
                <a:gd name="T6" fmla="*/ 0 w 2"/>
                <a:gd name="T7" fmla="*/ 2147483646 h 5"/>
                <a:gd name="T8" fmla="*/ 0 w 2"/>
                <a:gd name="T9" fmla="*/ 2147483646 h 5"/>
                <a:gd name="T10" fmla="*/ 2147483646 w 2"/>
                <a:gd name="T11" fmla="*/ 2147483646 h 5"/>
                <a:gd name="T12" fmla="*/ 2147483646 w 2"/>
                <a:gd name="T13" fmla="*/ 0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"/>
                <a:gd name="T22" fmla="*/ 0 h 5"/>
                <a:gd name="T23" fmla="*/ 2 w 2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" h="5">
                  <a:moveTo>
                    <a:pt x="2" y="3"/>
                  </a:moveTo>
                  <a:lnTo>
                    <a:pt x="2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3"/>
                  </a:lnTo>
                  <a:lnTo>
                    <a:pt x="1" y="2"/>
                  </a:lnTo>
                  <a:lnTo>
                    <a:pt x="1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60" name="Freeform 413">
              <a:extLst>
                <a:ext uri="{FF2B5EF4-FFF2-40B4-BE49-F238E27FC236}">
                  <a16:creationId xmlns:a16="http://schemas.microsoft.com/office/drawing/2014/main" id="{00000000-0008-0000-0200-000098833400}"/>
                </a:ext>
              </a:extLst>
            </xdr:cNvPr>
            <xdr:cNvSpPr>
              <a:spLocks/>
            </xdr:cNvSpPr>
          </xdr:nvSpPr>
          <xdr:spPr bwMode="auto">
            <a:xfrm>
              <a:off x="2190" y="3519"/>
              <a:ext cx="39" cy="18"/>
            </a:xfrm>
            <a:custGeom>
              <a:avLst/>
              <a:gdLst>
                <a:gd name="T0" fmla="*/ 2147483646 w 7"/>
                <a:gd name="T1" fmla="*/ 2147483646 h 3"/>
                <a:gd name="T2" fmla="*/ 2147483646 w 7"/>
                <a:gd name="T3" fmla="*/ 2147483646 h 3"/>
                <a:gd name="T4" fmla="*/ 2147483646 w 7"/>
                <a:gd name="T5" fmla="*/ 2147483646 h 3"/>
                <a:gd name="T6" fmla="*/ 2147483646 w 7"/>
                <a:gd name="T7" fmla="*/ 0 h 3"/>
                <a:gd name="T8" fmla="*/ 2147483646 w 7"/>
                <a:gd name="T9" fmla="*/ 0 h 3"/>
                <a:gd name="T10" fmla="*/ 0 w 7"/>
                <a:gd name="T11" fmla="*/ 0 h 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"/>
                <a:gd name="T19" fmla="*/ 0 h 3"/>
                <a:gd name="T20" fmla="*/ 7 w 7"/>
                <a:gd name="T21" fmla="*/ 3 h 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" h="3">
                  <a:moveTo>
                    <a:pt x="7" y="3"/>
                  </a:moveTo>
                  <a:lnTo>
                    <a:pt x="7" y="2"/>
                  </a:lnTo>
                  <a:lnTo>
                    <a:pt x="6" y="1"/>
                  </a:lnTo>
                  <a:lnTo>
                    <a:pt x="5" y="0"/>
                  </a:lnTo>
                  <a:lnTo>
                    <a:pt x="3" y="0"/>
                  </a:lnTo>
                  <a:lnTo>
                    <a:pt x="0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61" name="Freeform 414">
              <a:extLst>
                <a:ext uri="{FF2B5EF4-FFF2-40B4-BE49-F238E27FC236}">
                  <a16:creationId xmlns:a16="http://schemas.microsoft.com/office/drawing/2014/main" id="{00000000-0008-0000-0200-000099833400}"/>
                </a:ext>
              </a:extLst>
            </xdr:cNvPr>
            <xdr:cNvSpPr>
              <a:spLocks/>
            </xdr:cNvSpPr>
          </xdr:nvSpPr>
          <xdr:spPr bwMode="auto">
            <a:xfrm>
              <a:off x="2164" y="3514"/>
              <a:ext cx="21" cy="29"/>
            </a:xfrm>
            <a:custGeom>
              <a:avLst/>
              <a:gdLst>
                <a:gd name="T0" fmla="*/ 2147483646 w 4"/>
                <a:gd name="T1" fmla="*/ 0 h 5"/>
                <a:gd name="T2" fmla="*/ 2147483646 w 4"/>
                <a:gd name="T3" fmla="*/ 0 h 5"/>
                <a:gd name="T4" fmla="*/ 0 w 4"/>
                <a:gd name="T5" fmla="*/ 2147483646 h 5"/>
                <a:gd name="T6" fmla="*/ 0 w 4"/>
                <a:gd name="T7" fmla="*/ 2147483646 h 5"/>
                <a:gd name="T8" fmla="*/ 0 w 4"/>
                <a:gd name="T9" fmla="*/ 2147483646 h 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4"/>
                <a:gd name="T16" fmla="*/ 0 h 5"/>
                <a:gd name="T17" fmla="*/ 4 w 4"/>
                <a:gd name="T18" fmla="*/ 5 h 5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4" h="5">
                  <a:moveTo>
                    <a:pt x="4" y="0"/>
                  </a:moveTo>
                  <a:lnTo>
                    <a:pt x="1" y="0"/>
                  </a:lnTo>
                  <a:lnTo>
                    <a:pt x="0" y="2"/>
                  </a:lnTo>
                  <a:lnTo>
                    <a:pt x="0" y="4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62" name="Freeform 415">
              <a:extLst>
                <a:ext uri="{FF2B5EF4-FFF2-40B4-BE49-F238E27FC236}">
                  <a16:creationId xmlns:a16="http://schemas.microsoft.com/office/drawing/2014/main" id="{00000000-0008-0000-0200-00009A833400}"/>
                </a:ext>
              </a:extLst>
            </xdr:cNvPr>
            <xdr:cNvSpPr>
              <a:spLocks/>
            </xdr:cNvSpPr>
          </xdr:nvSpPr>
          <xdr:spPr bwMode="auto">
            <a:xfrm>
              <a:off x="2147" y="3552"/>
              <a:ext cx="16" cy="42"/>
            </a:xfrm>
            <a:custGeom>
              <a:avLst/>
              <a:gdLst>
                <a:gd name="T0" fmla="*/ 2147483646 w 3"/>
                <a:gd name="T1" fmla="*/ 0 h 7"/>
                <a:gd name="T2" fmla="*/ 2147483646 w 3"/>
                <a:gd name="T3" fmla="*/ 0 h 7"/>
                <a:gd name="T4" fmla="*/ 2147483646 w 3"/>
                <a:gd name="T5" fmla="*/ 2147483646 h 7"/>
                <a:gd name="T6" fmla="*/ 2147483646 w 3"/>
                <a:gd name="T7" fmla="*/ 2147483646 h 7"/>
                <a:gd name="T8" fmla="*/ 0 w 3"/>
                <a:gd name="T9" fmla="*/ 2147483646 h 7"/>
                <a:gd name="T10" fmla="*/ 0 w 3"/>
                <a:gd name="T11" fmla="*/ 2147483646 h 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7"/>
                <a:gd name="T20" fmla="*/ 3 w 3"/>
                <a:gd name="T21" fmla="*/ 7 h 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7">
                  <a:moveTo>
                    <a:pt x="3" y="0"/>
                  </a:moveTo>
                  <a:lnTo>
                    <a:pt x="3" y="0"/>
                  </a:lnTo>
                  <a:lnTo>
                    <a:pt x="2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7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63" name="Freeform 416">
              <a:extLst>
                <a:ext uri="{FF2B5EF4-FFF2-40B4-BE49-F238E27FC236}">
                  <a16:creationId xmlns:a16="http://schemas.microsoft.com/office/drawing/2014/main" id="{00000000-0008-0000-0200-00009B833400}"/>
                </a:ext>
              </a:extLst>
            </xdr:cNvPr>
            <xdr:cNvSpPr>
              <a:spLocks/>
            </xdr:cNvSpPr>
          </xdr:nvSpPr>
          <xdr:spPr bwMode="auto">
            <a:xfrm>
              <a:off x="2115" y="3604"/>
              <a:ext cx="27" cy="28"/>
            </a:xfrm>
            <a:custGeom>
              <a:avLst/>
              <a:gdLst>
                <a:gd name="T0" fmla="*/ 2147483646 w 5"/>
                <a:gd name="T1" fmla="*/ 0 h 5"/>
                <a:gd name="T2" fmla="*/ 2147483646 w 5"/>
                <a:gd name="T3" fmla="*/ 0 h 5"/>
                <a:gd name="T4" fmla="*/ 2147483646 w 5"/>
                <a:gd name="T5" fmla="*/ 2147483646 h 5"/>
                <a:gd name="T6" fmla="*/ 2147483646 w 5"/>
                <a:gd name="T7" fmla="*/ 2147483646 h 5"/>
                <a:gd name="T8" fmla="*/ 2147483646 w 5"/>
                <a:gd name="T9" fmla="*/ 2147483646 h 5"/>
                <a:gd name="T10" fmla="*/ 0 w 5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"/>
                <a:gd name="T19" fmla="*/ 0 h 5"/>
                <a:gd name="T20" fmla="*/ 5 w 5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" h="5">
                  <a:moveTo>
                    <a:pt x="5" y="0"/>
                  </a:moveTo>
                  <a:lnTo>
                    <a:pt x="5" y="0"/>
                  </a:lnTo>
                  <a:lnTo>
                    <a:pt x="5" y="2"/>
                  </a:lnTo>
                  <a:lnTo>
                    <a:pt x="4" y="3"/>
                  </a:lnTo>
                  <a:lnTo>
                    <a:pt x="2" y="4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64" name="Freeform 417">
              <a:extLst>
                <a:ext uri="{FF2B5EF4-FFF2-40B4-BE49-F238E27FC236}">
                  <a16:creationId xmlns:a16="http://schemas.microsoft.com/office/drawing/2014/main" id="{00000000-0008-0000-0200-00009C833400}"/>
                </a:ext>
              </a:extLst>
            </xdr:cNvPr>
            <xdr:cNvSpPr>
              <a:spLocks/>
            </xdr:cNvSpPr>
          </xdr:nvSpPr>
          <xdr:spPr bwMode="auto">
            <a:xfrm>
              <a:off x="2089" y="3637"/>
              <a:ext cx="21" cy="29"/>
            </a:xfrm>
            <a:custGeom>
              <a:avLst/>
              <a:gdLst>
                <a:gd name="T0" fmla="*/ 2147483646 w 4"/>
                <a:gd name="T1" fmla="*/ 0 h 5"/>
                <a:gd name="T2" fmla="*/ 2147483646 w 4"/>
                <a:gd name="T3" fmla="*/ 2147483646 h 5"/>
                <a:gd name="T4" fmla="*/ 2147483646 w 4"/>
                <a:gd name="T5" fmla="*/ 2147483646 h 5"/>
                <a:gd name="T6" fmla="*/ 2147483646 w 4"/>
                <a:gd name="T7" fmla="*/ 2147483646 h 5"/>
                <a:gd name="T8" fmla="*/ 0 w 4"/>
                <a:gd name="T9" fmla="*/ 2147483646 h 5"/>
                <a:gd name="T10" fmla="*/ 0 w 4"/>
                <a:gd name="T11" fmla="*/ 2147483646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"/>
                <a:gd name="T19" fmla="*/ 0 h 5"/>
                <a:gd name="T20" fmla="*/ 4 w 4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" h="5">
                  <a:moveTo>
                    <a:pt x="4" y="0"/>
                  </a:moveTo>
                  <a:lnTo>
                    <a:pt x="2" y="1"/>
                  </a:lnTo>
                  <a:lnTo>
                    <a:pt x="3" y="2"/>
                  </a:lnTo>
                  <a:lnTo>
                    <a:pt x="2" y="4"/>
                  </a:lnTo>
                  <a:lnTo>
                    <a:pt x="0" y="5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1565" name="Freeform 418">
              <a:extLst>
                <a:ext uri="{FF2B5EF4-FFF2-40B4-BE49-F238E27FC236}">
                  <a16:creationId xmlns:a16="http://schemas.microsoft.com/office/drawing/2014/main" id="{00000000-0008-0000-0200-00009D833400}"/>
                </a:ext>
              </a:extLst>
            </xdr:cNvPr>
            <xdr:cNvSpPr>
              <a:spLocks/>
            </xdr:cNvSpPr>
          </xdr:nvSpPr>
          <xdr:spPr bwMode="auto">
            <a:xfrm>
              <a:off x="2051" y="3645"/>
              <a:ext cx="32" cy="11"/>
            </a:xfrm>
            <a:custGeom>
              <a:avLst/>
              <a:gdLst>
                <a:gd name="T0" fmla="*/ 2147483646 w 6"/>
                <a:gd name="T1" fmla="*/ 2147483646 h 2"/>
                <a:gd name="T2" fmla="*/ 2147483646 w 6"/>
                <a:gd name="T3" fmla="*/ 2147483646 h 2"/>
                <a:gd name="T4" fmla="*/ 2147483646 w 6"/>
                <a:gd name="T5" fmla="*/ 0 h 2"/>
                <a:gd name="T6" fmla="*/ 2147483646 w 6"/>
                <a:gd name="T7" fmla="*/ 0 h 2"/>
                <a:gd name="T8" fmla="*/ 0 w 6"/>
                <a:gd name="T9" fmla="*/ 2147483646 h 2"/>
                <a:gd name="T10" fmla="*/ 0 w 6"/>
                <a:gd name="T11" fmla="*/ 2147483646 h 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"/>
                <a:gd name="T19" fmla="*/ 0 h 2"/>
                <a:gd name="T20" fmla="*/ 6 w 6"/>
                <a:gd name="T21" fmla="*/ 2 h 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" h="2">
                  <a:moveTo>
                    <a:pt x="6" y="2"/>
                  </a:moveTo>
                  <a:lnTo>
                    <a:pt x="6" y="1"/>
                  </a:lnTo>
                  <a:lnTo>
                    <a:pt x="4" y="0"/>
                  </a:lnTo>
                  <a:lnTo>
                    <a:pt x="1" y="0"/>
                  </a:lnTo>
                  <a:lnTo>
                    <a:pt x="0" y="1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3441196" name="Freeform 420">
            <a:extLst>
              <a:ext uri="{FF2B5EF4-FFF2-40B4-BE49-F238E27FC236}">
                <a16:creationId xmlns:a16="http://schemas.microsoft.com/office/drawing/2014/main" id="{00000000-0008-0000-0200-00002C823400}"/>
              </a:ext>
            </a:extLst>
          </xdr:cNvPr>
          <xdr:cNvSpPr>
            <a:spLocks/>
          </xdr:cNvSpPr>
        </xdr:nvSpPr>
        <xdr:spPr bwMode="auto">
          <a:xfrm>
            <a:off x="1405064" y="5612644"/>
            <a:ext cx="34610" cy="39690"/>
          </a:xfrm>
          <a:custGeom>
            <a:avLst/>
            <a:gdLst>
              <a:gd name="T0" fmla="*/ 2147483646 w 5"/>
              <a:gd name="T1" fmla="*/ 2147483646 h 5"/>
              <a:gd name="T2" fmla="*/ 2147483646 w 5"/>
              <a:gd name="T3" fmla="*/ 2147483646 h 5"/>
              <a:gd name="T4" fmla="*/ 2147483646 w 5"/>
              <a:gd name="T5" fmla="*/ 2147483646 h 5"/>
              <a:gd name="T6" fmla="*/ 2147483646 w 5"/>
              <a:gd name="T7" fmla="*/ 2147483646 h 5"/>
              <a:gd name="T8" fmla="*/ 2147483646 w 5"/>
              <a:gd name="T9" fmla="*/ 2147483646 h 5"/>
              <a:gd name="T10" fmla="*/ 0 w 5"/>
              <a:gd name="T11" fmla="*/ 2147483646 h 5"/>
              <a:gd name="T12" fmla="*/ 2147483646 w 5"/>
              <a:gd name="T13" fmla="*/ 0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"/>
              <a:gd name="T22" fmla="*/ 0 h 5"/>
              <a:gd name="T23" fmla="*/ 5 w 5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" h="5">
                <a:moveTo>
                  <a:pt x="5" y="4"/>
                </a:moveTo>
                <a:lnTo>
                  <a:pt x="4" y="5"/>
                </a:lnTo>
                <a:lnTo>
                  <a:pt x="3" y="4"/>
                </a:lnTo>
                <a:lnTo>
                  <a:pt x="2" y="3"/>
                </a:ln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197" name="Freeform 421">
            <a:extLst>
              <a:ext uri="{FF2B5EF4-FFF2-40B4-BE49-F238E27FC236}">
                <a16:creationId xmlns:a16="http://schemas.microsoft.com/office/drawing/2014/main" id="{00000000-0008-0000-0200-00002D823400}"/>
              </a:ext>
            </a:extLst>
          </xdr:cNvPr>
          <xdr:cNvSpPr>
            <a:spLocks/>
          </xdr:cNvSpPr>
        </xdr:nvSpPr>
        <xdr:spPr bwMode="auto">
          <a:xfrm>
            <a:off x="1398771" y="5543619"/>
            <a:ext cx="6293" cy="60397"/>
          </a:xfrm>
          <a:custGeom>
            <a:avLst/>
            <a:gdLst>
              <a:gd name="T0" fmla="*/ 2147483646 w 1"/>
              <a:gd name="T1" fmla="*/ 2147483646 h 8"/>
              <a:gd name="T2" fmla="*/ 2147483646 w 1"/>
              <a:gd name="T3" fmla="*/ 2147483646 h 8"/>
              <a:gd name="T4" fmla="*/ 0 w 1"/>
              <a:gd name="T5" fmla="*/ 2147483646 h 8"/>
              <a:gd name="T6" fmla="*/ 0 w 1"/>
              <a:gd name="T7" fmla="*/ 2147483646 h 8"/>
              <a:gd name="T8" fmla="*/ 2147483646 w 1"/>
              <a:gd name="T9" fmla="*/ 2147483646 h 8"/>
              <a:gd name="T10" fmla="*/ 0 w 1"/>
              <a:gd name="T11" fmla="*/ 0 h 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"/>
              <a:gd name="T19" fmla="*/ 0 h 8"/>
              <a:gd name="T20" fmla="*/ 1 w 1"/>
              <a:gd name="T21" fmla="*/ 8 h 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" h="8">
                <a:moveTo>
                  <a:pt x="1" y="8"/>
                </a:moveTo>
                <a:lnTo>
                  <a:pt x="1" y="7"/>
                </a:lnTo>
                <a:lnTo>
                  <a:pt x="0" y="6"/>
                </a:lnTo>
                <a:lnTo>
                  <a:pt x="0" y="4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198" name="Freeform 422">
            <a:extLst>
              <a:ext uri="{FF2B5EF4-FFF2-40B4-BE49-F238E27FC236}">
                <a16:creationId xmlns:a16="http://schemas.microsoft.com/office/drawing/2014/main" id="{00000000-0008-0000-0200-00002E823400}"/>
              </a:ext>
            </a:extLst>
          </xdr:cNvPr>
          <xdr:cNvSpPr>
            <a:spLocks/>
          </xdr:cNvSpPr>
        </xdr:nvSpPr>
        <xdr:spPr bwMode="auto">
          <a:xfrm>
            <a:off x="1345283" y="5512558"/>
            <a:ext cx="40903" cy="31061"/>
          </a:xfrm>
          <a:custGeom>
            <a:avLst/>
            <a:gdLst>
              <a:gd name="T0" fmla="*/ 2147483646 w 6"/>
              <a:gd name="T1" fmla="*/ 2147483646 h 4"/>
              <a:gd name="T2" fmla="*/ 2147483646 w 6"/>
              <a:gd name="T3" fmla="*/ 2147483646 h 4"/>
              <a:gd name="T4" fmla="*/ 2147483646 w 6"/>
              <a:gd name="T5" fmla="*/ 2147483646 h 4"/>
              <a:gd name="T6" fmla="*/ 2147483646 w 6"/>
              <a:gd name="T7" fmla="*/ 2147483646 h 4"/>
              <a:gd name="T8" fmla="*/ 2147483646 w 6"/>
              <a:gd name="T9" fmla="*/ 2147483646 h 4"/>
              <a:gd name="T10" fmla="*/ 0 w 6"/>
              <a:gd name="T11" fmla="*/ 0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4"/>
              <a:gd name="T20" fmla="*/ 6 w 6"/>
              <a:gd name="T21" fmla="*/ 4 h 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4">
                <a:moveTo>
                  <a:pt x="6" y="4"/>
                </a:moveTo>
                <a:lnTo>
                  <a:pt x="6" y="4"/>
                </a:lnTo>
                <a:lnTo>
                  <a:pt x="4" y="4"/>
                </a:lnTo>
                <a:lnTo>
                  <a:pt x="2" y="2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199" name="Freeform 423">
            <a:extLst>
              <a:ext uri="{FF2B5EF4-FFF2-40B4-BE49-F238E27FC236}">
                <a16:creationId xmlns:a16="http://schemas.microsoft.com/office/drawing/2014/main" id="{00000000-0008-0000-0200-00002F823400}"/>
              </a:ext>
            </a:extLst>
          </xdr:cNvPr>
          <xdr:cNvSpPr>
            <a:spLocks/>
          </xdr:cNvSpPr>
        </xdr:nvSpPr>
        <xdr:spPr bwMode="auto">
          <a:xfrm>
            <a:off x="1298088" y="5465966"/>
            <a:ext cx="39330" cy="39689"/>
          </a:xfrm>
          <a:custGeom>
            <a:avLst/>
            <a:gdLst>
              <a:gd name="T0" fmla="*/ 2147483646 w 6"/>
              <a:gd name="T1" fmla="*/ 2147483646 h 5"/>
              <a:gd name="T2" fmla="*/ 2147483646 w 6"/>
              <a:gd name="T3" fmla="*/ 2147483646 h 5"/>
              <a:gd name="T4" fmla="*/ 2147483646 w 6"/>
              <a:gd name="T5" fmla="*/ 2147483646 h 5"/>
              <a:gd name="T6" fmla="*/ 2147483646 w 6"/>
              <a:gd name="T7" fmla="*/ 2147483646 h 5"/>
              <a:gd name="T8" fmla="*/ 2147483646 w 6"/>
              <a:gd name="T9" fmla="*/ 2147483646 h 5"/>
              <a:gd name="T10" fmla="*/ 0 w 6"/>
              <a:gd name="T11" fmla="*/ 0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5"/>
              <a:gd name="T20" fmla="*/ 6 w 6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5">
                <a:moveTo>
                  <a:pt x="6" y="5"/>
                </a:moveTo>
                <a:lnTo>
                  <a:pt x="5" y="4"/>
                </a:lnTo>
                <a:lnTo>
                  <a:pt x="3" y="4"/>
                </a:lnTo>
                <a:lnTo>
                  <a:pt x="2" y="2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00" name="Freeform 424">
            <a:extLst>
              <a:ext uri="{FF2B5EF4-FFF2-40B4-BE49-F238E27FC236}">
                <a16:creationId xmlns:a16="http://schemas.microsoft.com/office/drawing/2014/main" id="{00000000-0008-0000-0200-000030823400}"/>
              </a:ext>
            </a:extLst>
          </xdr:cNvPr>
          <xdr:cNvSpPr>
            <a:spLocks/>
          </xdr:cNvSpPr>
        </xdr:nvSpPr>
        <xdr:spPr bwMode="auto">
          <a:xfrm>
            <a:off x="1263478" y="5403844"/>
            <a:ext cx="28317" cy="46591"/>
          </a:xfrm>
          <a:custGeom>
            <a:avLst/>
            <a:gdLst>
              <a:gd name="T0" fmla="*/ 2147483646 w 4"/>
              <a:gd name="T1" fmla="*/ 2147483646 h 6"/>
              <a:gd name="T2" fmla="*/ 2147483646 w 4"/>
              <a:gd name="T3" fmla="*/ 2147483646 h 6"/>
              <a:gd name="T4" fmla="*/ 0 w 4"/>
              <a:gd name="T5" fmla="*/ 2147483646 h 6"/>
              <a:gd name="T6" fmla="*/ 0 w 4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  <a:gd name="T12" fmla="*/ 0 w 4"/>
              <a:gd name="T13" fmla="*/ 0 h 6"/>
              <a:gd name="T14" fmla="*/ 4 w 4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" h="6">
                <a:moveTo>
                  <a:pt x="4" y="6"/>
                </a:moveTo>
                <a:lnTo>
                  <a:pt x="3" y="4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01" name="Freeform 425">
            <a:extLst>
              <a:ext uri="{FF2B5EF4-FFF2-40B4-BE49-F238E27FC236}">
                <a16:creationId xmlns:a16="http://schemas.microsoft.com/office/drawing/2014/main" id="{00000000-0008-0000-0200-000031823400}"/>
              </a:ext>
            </a:extLst>
          </xdr:cNvPr>
          <xdr:cNvSpPr>
            <a:spLocks/>
          </xdr:cNvSpPr>
        </xdr:nvSpPr>
        <xdr:spPr bwMode="auto">
          <a:xfrm>
            <a:off x="1263478" y="5327916"/>
            <a:ext cx="7866" cy="60396"/>
          </a:xfrm>
          <a:custGeom>
            <a:avLst/>
            <a:gdLst>
              <a:gd name="T0" fmla="*/ 0 w 1"/>
              <a:gd name="T1" fmla="*/ 2147483646 h 8"/>
              <a:gd name="T2" fmla="*/ 0 w 1"/>
              <a:gd name="T3" fmla="*/ 2147483646 h 8"/>
              <a:gd name="T4" fmla="*/ 2147483646 w 1"/>
              <a:gd name="T5" fmla="*/ 0 h 8"/>
              <a:gd name="T6" fmla="*/ 2147483646 w 1"/>
              <a:gd name="T7" fmla="*/ 0 h 8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8"/>
              <a:gd name="T14" fmla="*/ 1 w 1"/>
              <a:gd name="T15" fmla="*/ 8 h 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8">
                <a:moveTo>
                  <a:pt x="0" y="8"/>
                </a:moveTo>
                <a:lnTo>
                  <a:pt x="0" y="4"/>
                </a:lnTo>
                <a:lnTo>
                  <a:pt x="1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02" name="Freeform 426">
            <a:extLst>
              <a:ext uri="{FF2B5EF4-FFF2-40B4-BE49-F238E27FC236}">
                <a16:creationId xmlns:a16="http://schemas.microsoft.com/office/drawing/2014/main" id="{00000000-0008-0000-0200-000032823400}"/>
              </a:ext>
            </a:extLst>
          </xdr:cNvPr>
          <xdr:cNvSpPr>
            <a:spLocks/>
          </xdr:cNvSpPr>
        </xdr:nvSpPr>
        <xdr:spPr bwMode="auto">
          <a:xfrm>
            <a:off x="1257185" y="5250263"/>
            <a:ext cx="14159" cy="62122"/>
          </a:xfrm>
          <a:custGeom>
            <a:avLst/>
            <a:gdLst>
              <a:gd name="T0" fmla="*/ 2147483646 w 2"/>
              <a:gd name="T1" fmla="*/ 2147483646 h 8"/>
              <a:gd name="T2" fmla="*/ 2147483646 w 2"/>
              <a:gd name="T3" fmla="*/ 2147483646 h 8"/>
              <a:gd name="T4" fmla="*/ 2147483646 w 2"/>
              <a:gd name="T5" fmla="*/ 2147483646 h 8"/>
              <a:gd name="T6" fmla="*/ 0 w 2"/>
              <a:gd name="T7" fmla="*/ 0 h 8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8"/>
              <a:gd name="T14" fmla="*/ 2 w 2"/>
              <a:gd name="T15" fmla="*/ 8 h 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8">
                <a:moveTo>
                  <a:pt x="2" y="8"/>
                </a:moveTo>
                <a:lnTo>
                  <a:pt x="2" y="5"/>
                </a:lnTo>
                <a:lnTo>
                  <a:pt x="2" y="3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03" name="Freeform 427">
            <a:extLst>
              <a:ext uri="{FF2B5EF4-FFF2-40B4-BE49-F238E27FC236}">
                <a16:creationId xmlns:a16="http://schemas.microsoft.com/office/drawing/2014/main" id="{00000000-0008-0000-0200-000033823400}"/>
              </a:ext>
            </a:extLst>
          </xdr:cNvPr>
          <xdr:cNvSpPr>
            <a:spLocks/>
          </xdr:cNvSpPr>
        </xdr:nvSpPr>
        <xdr:spPr bwMode="auto">
          <a:xfrm>
            <a:off x="1203697" y="5219201"/>
            <a:ext cx="47195" cy="22434"/>
          </a:xfrm>
          <a:custGeom>
            <a:avLst/>
            <a:gdLst>
              <a:gd name="T0" fmla="*/ 2147483646 w 7"/>
              <a:gd name="T1" fmla="*/ 2147483646 h 3"/>
              <a:gd name="T2" fmla="*/ 2147483646 w 7"/>
              <a:gd name="T3" fmla="*/ 2147483646 h 3"/>
              <a:gd name="T4" fmla="*/ 2147483646 w 7"/>
              <a:gd name="T5" fmla="*/ 0 h 3"/>
              <a:gd name="T6" fmla="*/ 2147483646 w 7"/>
              <a:gd name="T7" fmla="*/ 0 h 3"/>
              <a:gd name="T8" fmla="*/ 0 w 7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7"/>
              <a:gd name="T16" fmla="*/ 0 h 3"/>
              <a:gd name="T17" fmla="*/ 7 w 7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7" h="3">
                <a:moveTo>
                  <a:pt x="7" y="3"/>
                </a:moveTo>
                <a:lnTo>
                  <a:pt x="7" y="2"/>
                </a:lnTo>
                <a:lnTo>
                  <a:pt x="4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04" name="Freeform 428">
            <a:extLst>
              <a:ext uri="{FF2B5EF4-FFF2-40B4-BE49-F238E27FC236}">
                <a16:creationId xmlns:a16="http://schemas.microsoft.com/office/drawing/2014/main" id="{00000000-0008-0000-0200-000034823400}"/>
              </a:ext>
            </a:extLst>
          </xdr:cNvPr>
          <xdr:cNvSpPr>
            <a:spLocks/>
          </xdr:cNvSpPr>
        </xdr:nvSpPr>
        <xdr:spPr bwMode="auto">
          <a:xfrm>
            <a:off x="1162795" y="5219201"/>
            <a:ext cx="34610" cy="22434"/>
          </a:xfrm>
          <a:custGeom>
            <a:avLst/>
            <a:gdLst>
              <a:gd name="T0" fmla="*/ 2147483646 w 5"/>
              <a:gd name="T1" fmla="*/ 2147483646 h 3"/>
              <a:gd name="T2" fmla="*/ 2147483646 w 5"/>
              <a:gd name="T3" fmla="*/ 2147483646 h 3"/>
              <a:gd name="T4" fmla="*/ 2147483646 w 5"/>
              <a:gd name="T5" fmla="*/ 2147483646 h 3"/>
              <a:gd name="T6" fmla="*/ 2147483646 w 5"/>
              <a:gd name="T7" fmla="*/ 2147483646 h 3"/>
              <a:gd name="T8" fmla="*/ 2147483646 w 5"/>
              <a:gd name="T9" fmla="*/ 0 h 3"/>
              <a:gd name="T10" fmla="*/ 0 w 5"/>
              <a:gd name="T11" fmla="*/ 2147483646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5"/>
              <a:gd name="T19" fmla="*/ 0 h 3"/>
              <a:gd name="T20" fmla="*/ 5 w 5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5" h="3">
                <a:moveTo>
                  <a:pt x="5" y="1"/>
                </a:moveTo>
                <a:lnTo>
                  <a:pt x="4" y="2"/>
                </a:lnTo>
                <a:lnTo>
                  <a:pt x="2" y="3"/>
                </a:lnTo>
                <a:lnTo>
                  <a:pt x="1" y="2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05" name="Freeform 429">
            <a:extLst>
              <a:ext uri="{FF2B5EF4-FFF2-40B4-BE49-F238E27FC236}">
                <a16:creationId xmlns:a16="http://schemas.microsoft.com/office/drawing/2014/main" id="{00000000-0008-0000-0200-000035823400}"/>
              </a:ext>
            </a:extLst>
          </xdr:cNvPr>
          <xdr:cNvSpPr>
            <a:spLocks/>
          </xdr:cNvSpPr>
        </xdr:nvSpPr>
        <xdr:spPr bwMode="auto">
          <a:xfrm>
            <a:off x="1156502" y="5212299"/>
            <a:ext cx="20452" cy="37964"/>
          </a:xfrm>
          <a:custGeom>
            <a:avLst/>
            <a:gdLst>
              <a:gd name="T0" fmla="*/ 2147483646 w 3"/>
              <a:gd name="T1" fmla="*/ 2147483646 h 5"/>
              <a:gd name="T2" fmla="*/ 2147483646 w 3"/>
              <a:gd name="T3" fmla="*/ 2147483646 h 5"/>
              <a:gd name="T4" fmla="*/ 2147483646 w 3"/>
              <a:gd name="T5" fmla="*/ 2147483646 h 5"/>
              <a:gd name="T6" fmla="*/ 0 w 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5"/>
              <a:gd name="T14" fmla="*/ 3 w 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5">
                <a:moveTo>
                  <a:pt x="2" y="4"/>
                </a:moveTo>
                <a:lnTo>
                  <a:pt x="3" y="5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06" name="Line 430">
            <a:extLst>
              <a:ext uri="{FF2B5EF4-FFF2-40B4-BE49-F238E27FC236}">
                <a16:creationId xmlns:a16="http://schemas.microsoft.com/office/drawing/2014/main" id="{00000000-0008-0000-0200-0000368234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115599" y="5141549"/>
            <a:ext cx="33037" cy="53494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1207" name="Freeform 431">
            <a:extLst>
              <a:ext uri="{FF2B5EF4-FFF2-40B4-BE49-F238E27FC236}">
                <a16:creationId xmlns:a16="http://schemas.microsoft.com/office/drawing/2014/main" id="{00000000-0008-0000-0200-000037823400}"/>
              </a:ext>
            </a:extLst>
          </xdr:cNvPr>
          <xdr:cNvSpPr>
            <a:spLocks/>
          </xdr:cNvSpPr>
        </xdr:nvSpPr>
        <xdr:spPr bwMode="auto">
          <a:xfrm>
            <a:off x="1074697" y="5079426"/>
            <a:ext cx="34610" cy="46591"/>
          </a:xfrm>
          <a:custGeom>
            <a:avLst/>
            <a:gdLst>
              <a:gd name="T0" fmla="*/ 2147483646 w 5"/>
              <a:gd name="T1" fmla="*/ 2147483646 h 6"/>
              <a:gd name="T2" fmla="*/ 2147483646 w 5"/>
              <a:gd name="T3" fmla="*/ 2147483646 h 6"/>
              <a:gd name="T4" fmla="*/ 0 w 5"/>
              <a:gd name="T5" fmla="*/ 0 h 6"/>
              <a:gd name="T6" fmla="*/ 0 60000 65536"/>
              <a:gd name="T7" fmla="*/ 0 60000 65536"/>
              <a:gd name="T8" fmla="*/ 0 60000 65536"/>
              <a:gd name="T9" fmla="*/ 0 w 5"/>
              <a:gd name="T10" fmla="*/ 0 h 6"/>
              <a:gd name="T11" fmla="*/ 5 w 5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5" h="6">
                <a:moveTo>
                  <a:pt x="5" y="6"/>
                </a:moveTo>
                <a:lnTo>
                  <a:pt x="5" y="6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08" name="Freeform 432">
            <a:extLst>
              <a:ext uri="{FF2B5EF4-FFF2-40B4-BE49-F238E27FC236}">
                <a16:creationId xmlns:a16="http://schemas.microsoft.com/office/drawing/2014/main" id="{00000000-0008-0000-0200-000038823400}"/>
              </a:ext>
            </a:extLst>
          </xdr:cNvPr>
          <xdr:cNvSpPr>
            <a:spLocks/>
          </xdr:cNvSpPr>
        </xdr:nvSpPr>
        <xdr:spPr bwMode="auto">
          <a:xfrm>
            <a:off x="1027501" y="5025931"/>
            <a:ext cx="40903" cy="46592"/>
          </a:xfrm>
          <a:custGeom>
            <a:avLst/>
            <a:gdLst>
              <a:gd name="T0" fmla="*/ 2147483646 w 6"/>
              <a:gd name="T1" fmla="*/ 2147483646 h 6"/>
              <a:gd name="T2" fmla="*/ 2147483646 w 6"/>
              <a:gd name="T3" fmla="*/ 2147483646 h 6"/>
              <a:gd name="T4" fmla="*/ 0 w 6"/>
              <a:gd name="T5" fmla="*/ 0 h 6"/>
              <a:gd name="T6" fmla="*/ 0 60000 65536"/>
              <a:gd name="T7" fmla="*/ 0 60000 65536"/>
              <a:gd name="T8" fmla="*/ 0 60000 65536"/>
              <a:gd name="T9" fmla="*/ 0 w 6"/>
              <a:gd name="T10" fmla="*/ 0 h 6"/>
              <a:gd name="T11" fmla="*/ 6 w 6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6">
                <a:moveTo>
                  <a:pt x="6" y="6"/>
                </a:moveTo>
                <a:lnTo>
                  <a:pt x="3" y="3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09" name="Freeform 433">
            <a:extLst>
              <a:ext uri="{FF2B5EF4-FFF2-40B4-BE49-F238E27FC236}">
                <a16:creationId xmlns:a16="http://schemas.microsoft.com/office/drawing/2014/main" id="{00000000-0008-0000-0200-000039823400}"/>
              </a:ext>
            </a:extLst>
          </xdr:cNvPr>
          <xdr:cNvSpPr>
            <a:spLocks/>
          </xdr:cNvSpPr>
        </xdr:nvSpPr>
        <xdr:spPr bwMode="auto">
          <a:xfrm>
            <a:off x="994465" y="4972438"/>
            <a:ext cx="20451" cy="46591"/>
          </a:xfrm>
          <a:custGeom>
            <a:avLst/>
            <a:gdLst>
              <a:gd name="T0" fmla="*/ 2147483646 w 3"/>
              <a:gd name="T1" fmla="*/ 2147483646 h 6"/>
              <a:gd name="T2" fmla="*/ 2147483646 w 3"/>
              <a:gd name="T3" fmla="*/ 2147483646 h 6"/>
              <a:gd name="T4" fmla="*/ 0 w 3"/>
              <a:gd name="T5" fmla="*/ 2147483646 h 6"/>
              <a:gd name="T6" fmla="*/ 2147483646 w 3"/>
              <a:gd name="T7" fmla="*/ 2147483646 h 6"/>
              <a:gd name="T8" fmla="*/ 2147483646 w 3"/>
              <a:gd name="T9" fmla="*/ 0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"/>
              <a:gd name="T16" fmla="*/ 0 h 6"/>
              <a:gd name="T17" fmla="*/ 3 w 3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" h="6">
                <a:moveTo>
                  <a:pt x="3" y="6"/>
                </a:moveTo>
                <a:lnTo>
                  <a:pt x="2" y="5"/>
                </a:ln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10" name="Freeform 434">
            <a:extLst>
              <a:ext uri="{FF2B5EF4-FFF2-40B4-BE49-F238E27FC236}">
                <a16:creationId xmlns:a16="http://schemas.microsoft.com/office/drawing/2014/main" id="{00000000-0008-0000-0200-00003A823400}"/>
              </a:ext>
            </a:extLst>
          </xdr:cNvPr>
          <xdr:cNvSpPr>
            <a:spLocks/>
          </xdr:cNvSpPr>
        </xdr:nvSpPr>
        <xdr:spPr bwMode="auto">
          <a:xfrm>
            <a:off x="994465" y="4910315"/>
            <a:ext cx="20451" cy="46591"/>
          </a:xfrm>
          <a:custGeom>
            <a:avLst/>
            <a:gdLst>
              <a:gd name="T0" fmla="*/ 0 w 3"/>
              <a:gd name="T1" fmla="*/ 2147483646 h 6"/>
              <a:gd name="T2" fmla="*/ 0 w 3"/>
              <a:gd name="T3" fmla="*/ 2147483646 h 6"/>
              <a:gd name="T4" fmla="*/ 0 w 3"/>
              <a:gd name="T5" fmla="*/ 2147483646 h 6"/>
              <a:gd name="T6" fmla="*/ 2147483646 w 3"/>
              <a:gd name="T7" fmla="*/ 2147483646 h 6"/>
              <a:gd name="T8" fmla="*/ 2147483646 w 3"/>
              <a:gd name="T9" fmla="*/ 2147483646 h 6"/>
              <a:gd name="T10" fmla="*/ 2147483646 w 3"/>
              <a:gd name="T11" fmla="*/ 0 h 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6"/>
              <a:gd name="T20" fmla="*/ 3 w 3"/>
              <a:gd name="T21" fmla="*/ 6 h 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6">
                <a:moveTo>
                  <a:pt x="0" y="6"/>
                </a:moveTo>
                <a:lnTo>
                  <a:pt x="0" y="6"/>
                </a:lnTo>
                <a:lnTo>
                  <a:pt x="0" y="4"/>
                </a:lnTo>
                <a:lnTo>
                  <a:pt x="2" y="4"/>
                </a:lnTo>
                <a:lnTo>
                  <a:pt x="2" y="2"/>
                </a:lnTo>
                <a:lnTo>
                  <a:pt x="3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11" name="Freeform 435">
            <a:extLst>
              <a:ext uri="{FF2B5EF4-FFF2-40B4-BE49-F238E27FC236}">
                <a16:creationId xmlns:a16="http://schemas.microsoft.com/office/drawing/2014/main" id="{00000000-0008-0000-0200-00003B823400}"/>
              </a:ext>
            </a:extLst>
          </xdr:cNvPr>
          <xdr:cNvSpPr>
            <a:spLocks/>
          </xdr:cNvSpPr>
        </xdr:nvSpPr>
        <xdr:spPr bwMode="auto">
          <a:xfrm>
            <a:off x="1021209" y="4894784"/>
            <a:ext cx="39330" cy="15531"/>
          </a:xfrm>
          <a:custGeom>
            <a:avLst/>
            <a:gdLst>
              <a:gd name="T0" fmla="*/ 0 w 6"/>
              <a:gd name="T1" fmla="*/ 2147483646 h 2"/>
              <a:gd name="T2" fmla="*/ 0 w 6"/>
              <a:gd name="T3" fmla="*/ 0 h 2"/>
              <a:gd name="T4" fmla="*/ 2147483646 w 6"/>
              <a:gd name="T5" fmla="*/ 2147483646 h 2"/>
              <a:gd name="T6" fmla="*/ 2147483646 w 6"/>
              <a:gd name="T7" fmla="*/ 2147483646 h 2"/>
              <a:gd name="T8" fmla="*/ 2147483646 w 6"/>
              <a:gd name="T9" fmla="*/ 2147483646 h 2"/>
              <a:gd name="T10" fmla="*/ 2147483646 w 6"/>
              <a:gd name="T11" fmla="*/ 2147483646 h 2"/>
              <a:gd name="T12" fmla="*/ 2147483646 w 6"/>
              <a:gd name="T13" fmla="*/ 2147483646 h 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6"/>
              <a:gd name="T22" fmla="*/ 0 h 2"/>
              <a:gd name="T23" fmla="*/ 6 w 6"/>
              <a:gd name="T24" fmla="*/ 2 h 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6" h="2">
                <a:moveTo>
                  <a:pt x="0" y="1"/>
                </a:moveTo>
                <a:lnTo>
                  <a:pt x="0" y="0"/>
                </a:lnTo>
                <a:lnTo>
                  <a:pt x="1" y="1"/>
                </a:lnTo>
                <a:lnTo>
                  <a:pt x="2" y="2"/>
                </a:lnTo>
                <a:lnTo>
                  <a:pt x="4" y="2"/>
                </a:lnTo>
                <a:lnTo>
                  <a:pt x="6" y="2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12" name="Freeform 436">
            <a:extLst>
              <a:ext uri="{FF2B5EF4-FFF2-40B4-BE49-F238E27FC236}">
                <a16:creationId xmlns:a16="http://schemas.microsoft.com/office/drawing/2014/main" id="{00000000-0008-0000-0200-00003C823400}"/>
              </a:ext>
            </a:extLst>
          </xdr:cNvPr>
          <xdr:cNvSpPr>
            <a:spLocks/>
          </xdr:cNvSpPr>
        </xdr:nvSpPr>
        <xdr:spPr bwMode="auto">
          <a:xfrm>
            <a:off x="1074697" y="4848193"/>
            <a:ext cx="34610" cy="46591"/>
          </a:xfrm>
          <a:custGeom>
            <a:avLst/>
            <a:gdLst>
              <a:gd name="T0" fmla="*/ 0 w 5"/>
              <a:gd name="T1" fmla="*/ 2147483646 h 6"/>
              <a:gd name="T2" fmla="*/ 2147483646 w 5"/>
              <a:gd name="T3" fmla="*/ 2147483646 h 6"/>
              <a:gd name="T4" fmla="*/ 2147483646 w 5"/>
              <a:gd name="T5" fmla="*/ 2147483646 h 6"/>
              <a:gd name="T6" fmla="*/ 2147483646 w 5"/>
              <a:gd name="T7" fmla="*/ 2147483646 h 6"/>
              <a:gd name="T8" fmla="*/ 2147483646 w 5"/>
              <a:gd name="T9" fmla="*/ 0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"/>
              <a:gd name="T16" fmla="*/ 0 h 6"/>
              <a:gd name="T17" fmla="*/ 5 w 5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" h="6">
                <a:moveTo>
                  <a:pt x="0" y="6"/>
                </a:moveTo>
                <a:lnTo>
                  <a:pt x="1" y="5"/>
                </a:lnTo>
                <a:lnTo>
                  <a:pt x="3" y="4"/>
                </a:lnTo>
                <a:lnTo>
                  <a:pt x="4" y="2"/>
                </a:lnTo>
                <a:lnTo>
                  <a:pt x="5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13" name="Freeform 437">
            <a:extLst>
              <a:ext uri="{FF2B5EF4-FFF2-40B4-BE49-F238E27FC236}">
                <a16:creationId xmlns:a16="http://schemas.microsoft.com/office/drawing/2014/main" id="{00000000-0008-0000-0200-00003D823400}"/>
              </a:ext>
            </a:extLst>
          </xdr:cNvPr>
          <xdr:cNvSpPr>
            <a:spLocks/>
          </xdr:cNvSpPr>
        </xdr:nvSpPr>
        <xdr:spPr bwMode="auto">
          <a:xfrm>
            <a:off x="1109307" y="4779168"/>
            <a:ext cx="6293" cy="53494"/>
          </a:xfrm>
          <a:custGeom>
            <a:avLst/>
            <a:gdLst>
              <a:gd name="T0" fmla="*/ 0 w 1"/>
              <a:gd name="T1" fmla="*/ 2147483646 h 7"/>
              <a:gd name="T2" fmla="*/ 0 w 1"/>
              <a:gd name="T3" fmla="*/ 2147483646 h 7"/>
              <a:gd name="T4" fmla="*/ 2147483646 w 1"/>
              <a:gd name="T5" fmla="*/ 2147483646 h 7"/>
              <a:gd name="T6" fmla="*/ 0 w 1"/>
              <a:gd name="T7" fmla="*/ 2147483646 h 7"/>
              <a:gd name="T8" fmla="*/ 0 w 1"/>
              <a:gd name="T9" fmla="*/ 0 h 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7"/>
              <a:gd name="T17" fmla="*/ 1 w 1"/>
              <a:gd name="T18" fmla="*/ 7 h 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7">
                <a:moveTo>
                  <a:pt x="0" y="7"/>
                </a:moveTo>
                <a:lnTo>
                  <a:pt x="0" y="7"/>
                </a:lnTo>
                <a:lnTo>
                  <a:pt x="1" y="6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14" name="Freeform 438">
            <a:extLst>
              <a:ext uri="{FF2B5EF4-FFF2-40B4-BE49-F238E27FC236}">
                <a16:creationId xmlns:a16="http://schemas.microsoft.com/office/drawing/2014/main" id="{00000000-0008-0000-0200-00003E823400}"/>
              </a:ext>
            </a:extLst>
          </xdr:cNvPr>
          <xdr:cNvSpPr>
            <a:spLocks/>
          </xdr:cNvSpPr>
        </xdr:nvSpPr>
        <xdr:spPr bwMode="auto">
          <a:xfrm>
            <a:off x="1103014" y="4717045"/>
            <a:ext cx="12585" cy="53494"/>
          </a:xfrm>
          <a:custGeom>
            <a:avLst/>
            <a:gdLst>
              <a:gd name="T0" fmla="*/ 0 w 2"/>
              <a:gd name="T1" fmla="*/ 2147483646 h 7"/>
              <a:gd name="T2" fmla="*/ 2147483646 w 2"/>
              <a:gd name="T3" fmla="*/ 2147483646 h 7"/>
              <a:gd name="T4" fmla="*/ 2147483646 w 2"/>
              <a:gd name="T5" fmla="*/ 2147483646 h 7"/>
              <a:gd name="T6" fmla="*/ 2147483646 w 2"/>
              <a:gd name="T7" fmla="*/ 2147483646 h 7"/>
              <a:gd name="T8" fmla="*/ 2147483646 w 2"/>
              <a:gd name="T9" fmla="*/ 2147483646 h 7"/>
              <a:gd name="T10" fmla="*/ 0 w 2"/>
              <a:gd name="T11" fmla="*/ 0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7"/>
              <a:gd name="T20" fmla="*/ 2 w 2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7">
                <a:moveTo>
                  <a:pt x="0" y="7"/>
                </a:moveTo>
                <a:lnTo>
                  <a:pt x="1" y="5"/>
                </a:lnTo>
                <a:lnTo>
                  <a:pt x="2" y="4"/>
                </a:lnTo>
                <a:lnTo>
                  <a:pt x="2" y="2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15" name="Freeform 439">
            <a:extLst>
              <a:ext uri="{FF2B5EF4-FFF2-40B4-BE49-F238E27FC236}">
                <a16:creationId xmlns:a16="http://schemas.microsoft.com/office/drawing/2014/main" id="{00000000-0008-0000-0200-00003F823400}"/>
              </a:ext>
            </a:extLst>
          </xdr:cNvPr>
          <xdr:cNvSpPr>
            <a:spLocks/>
          </xdr:cNvSpPr>
        </xdr:nvSpPr>
        <xdr:spPr bwMode="auto">
          <a:xfrm>
            <a:off x="1109307" y="4679081"/>
            <a:ext cx="33037" cy="22433"/>
          </a:xfrm>
          <a:custGeom>
            <a:avLst/>
            <a:gdLst>
              <a:gd name="T0" fmla="*/ 0 w 5"/>
              <a:gd name="T1" fmla="*/ 2147483646 h 3"/>
              <a:gd name="T2" fmla="*/ 0 w 5"/>
              <a:gd name="T3" fmla="*/ 2147483646 h 3"/>
              <a:gd name="T4" fmla="*/ 0 w 5"/>
              <a:gd name="T5" fmla="*/ 2147483646 h 3"/>
              <a:gd name="T6" fmla="*/ 2147483646 w 5"/>
              <a:gd name="T7" fmla="*/ 2147483646 h 3"/>
              <a:gd name="T8" fmla="*/ 2147483646 w 5"/>
              <a:gd name="T9" fmla="*/ 0 h 3"/>
              <a:gd name="T10" fmla="*/ 2147483646 w 5"/>
              <a:gd name="T11" fmla="*/ 0 h 3"/>
              <a:gd name="T12" fmla="*/ 2147483646 w 5"/>
              <a:gd name="T13" fmla="*/ 0 h 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"/>
              <a:gd name="T22" fmla="*/ 0 h 3"/>
              <a:gd name="T23" fmla="*/ 5 w 5"/>
              <a:gd name="T24" fmla="*/ 3 h 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" h="3">
                <a:moveTo>
                  <a:pt x="0" y="3"/>
                </a:moveTo>
                <a:lnTo>
                  <a:pt x="0" y="3"/>
                </a:lnTo>
                <a:lnTo>
                  <a:pt x="0" y="1"/>
                </a:lnTo>
                <a:lnTo>
                  <a:pt x="2" y="1"/>
                </a:lnTo>
                <a:lnTo>
                  <a:pt x="3" y="0"/>
                </a:lnTo>
                <a:lnTo>
                  <a:pt x="5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16" name="Freeform 440">
            <a:extLst>
              <a:ext uri="{FF2B5EF4-FFF2-40B4-BE49-F238E27FC236}">
                <a16:creationId xmlns:a16="http://schemas.microsoft.com/office/drawing/2014/main" id="{00000000-0008-0000-0200-000040823400}"/>
              </a:ext>
            </a:extLst>
          </xdr:cNvPr>
          <xdr:cNvSpPr>
            <a:spLocks/>
          </xdr:cNvSpPr>
        </xdr:nvSpPr>
        <xdr:spPr bwMode="auto">
          <a:xfrm>
            <a:off x="1156502" y="4679081"/>
            <a:ext cx="40903" cy="15530"/>
          </a:xfrm>
          <a:custGeom>
            <a:avLst/>
            <a:gdLst>
              <a:gd name="T0" fmla="*/ 0 w 6"/>
              <a:gd name="T1" fmla="*/ 0 h 2"/>
              <a:gd name="T2" fmla="*/ 0 w 6"/>
              <a:gd name="T3" fmla="*/ 0 h 2"/>
              <a:gd name="T4" fmla="*/ 2147483646 w 6"/>
              <a:gd name="T5" fmla="*/ 2147483646 h 2"/>
              <a:gd name="T6" fmla="*/ 2147483646 w 6"/>
              <a:gd name="T7" fmla="*/ 2147483646 h 2"/>
              <a:gd name="T8" fmla="*/ 2147483646 w 6"/>
              <a:gd name="T9" fmla="*/ 2147483646 h 2"/>
              <a:gd name="T10" fmla="*/ 2147483646 w 6"/>
              <a:gd name="T11" fmla="*/ 0 h 2"/>
              <a:gd name="T12" fmla="*/ 2147483646 w 6"/>
              <a:gd name="T13" fmla="*/ 0 h 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6"/>
              <a:gd name="T22" fmla="*/ 0 h 2"/>
              <a:gd name="T23" fmla="*/ 6 w 6"/>
              <a:gd name="T24" fmla="*/ 2 h 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6" h="2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2" y="2"/>
                </a:lnTo>
                <a:lnTo>
                  <a:pt x="5" y="1"/>
                </a:lnTo>
                <a:lnTo>
                  <a:pt x="6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17" name="Freeform 441">
            <a:extLst>
              <a:ext uri="{FF2B5EF4-FFF2-40B4-BE49-F238E27FC236}">
                <a16:creationId xmlns:a16="http://schemas.microsoft.com/office/drawing/2014/main" id="{00000000-0008-0000-0200-000041823400}"/>
              </a:ext>
            </a:extLst>
          </xdr:cNvPr>
          <xdr:cNvSpPr>
            <a:spLocks/>
          </xdr:cNvSpPr>
        </xdr:nvSpPr>
        <xdr:spPr bwMode="auto">
          <a:xfrm>
            <a:off x="1209990" y="4632489"/>
            <a:ext cx="33037" cy="37964"/>
          </a:xfrm>
          <a:custGeom>
            <a:avLst/>
            <a:gdLst>
              <a:gd name="T0" fmla="*/ 0 w 5"/>
              <a:gd name="T1" fmla="*/ 2147483646 h 5"/>
              <a:gd name="T2" fmla="*/ 0 w 5"/>
              <a:gd name="T3" fmla="*/ 2147483646 h 5"/>
              <a:gd name="T4" fmla="*/ 2147483646 w 5"/>
              <a:gd name="T5" fmla="*/ 2147483646 h 5"/>
              <a:gd name="T6" fmla="*/ 2147483646 w 5"/>
              <a:gd name="T7" fmla="*/ 2147483646 h 5"/>
              <a:gd name="T8" fmla="*/ 2147483646 w 5"/>
              <a:gd name="T9" fmla="*/ 2147483646 h 5"/>
              <a:gd name="T10" fmla="*/ 2147483646 w 5"/>
              <a:gd name="T11" fmla="*/ 2147483646 h 5"/>
              <a:gd name="T12" fmla="*/ 2147483646 w 5"/>
              <a:gd name="T13" fmla="*/ 0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"/>
              <a:gd name="T22" fmla="*/ 0 h 5"/>
              <a:gd name="T23" fmla="*/ 5 w 5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" h="5">
                <a:moveTo>
                  <a:pt x="0" y="4"/>
                </a:moveTo>
                <a:lnTo>
                  <a:pt x="0" y="4"/>
                </a:lnTo>
                <a:lnTo>
                  <a:pt x="1" y="5"/>
                </a:lnTo>
                <a:lnTo>
                  <a:pt x="2" y="4"/>
                </a:lnTo>
                <a:lnTo>
                  <a:pt x="3" y="3"/>
                </a:lnTo>
                <a:lnTo>
                  <a:pt x="4" y="1"/>
                </a:lnTo>
                <a:lnTo>
                  <a:pt x="5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18" name="Freeform 442">
            <a:extLst>
              <a:ext uri="{FF2B5EF4-FFF2-40B4-BE49-F238E27FC236}">
                <a16:creationId xmlns:a16="http://schemas.microsoft.com/office/drawing/2014/main" id="{00000000-0008-0000-0200-000042823400}"/>
              </a:ext>
            </a:extLst>
          </xdr:cNvPr>
          <xdr:cNvSpPr>
            <a:spLocks/>
          </xdr:cNvSpPr>
        </xdr:nvSpPr>
        <xdr:spPr bwMode="auto">
          <a:xfrm>
            <a:off x="1216283" y="4639391"/>
            <a:ext cx="20452" cy="22434"/>
          </a:xfrm>
          <a:custGeom>
            <a:avLst/>
            <a:gdLst>
              <a:gd name="T0" fmla="*/ 2147483646 w 3"/>
              <a:gd name="T1" fmla="*/ 0 h 3"/>
              <a:gd name="T2" fmla="*/ 2147483646 w 3"/>
              <a:gd name="T3" fmla="*/ 2147483646 h 3"/>
              <a:gd name="T4" fmla="*/ 2147483646 w 3"/>
              <a:gd name="T5" fmla="*/ 2147483646 h 3"/>
              <a:gd name="T6" fmla="*/ 0 w 3"/>
              <a:gd name="T7" fmla="*/ 2147483646 h 3"/>
              <a:gd name="T8" fmla="*/ 2147483646 w 3"/>
              <a:gd name="T9" fmla="*/ 0 h 3"/>
              <a:gd name="T10" fmla="*/ 2147483646 w 3"/>
              <a:gd name="T11" fmla="*/ 0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3"/>
              <a:gd name="T20" fmla="*/ 3 w 3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3">
                <a:moveTo>
                  <a:pt x="3" y="0"/>
                </a:moveTo>
                <a:lnTo>
                  <a:pt x="2" y="1"/>
                </a:lnTo>
                <a:lnTo>
                  <a:pt x="1" y="2"/>
                </a:lnTo>
                <a:lnTo>
                  <a:pt x="0" y="3"/>
                </a:lnTo>
                <a:lnTo>
                  <a:pt x="2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19" name="Freeform 443">
            <a:extLst>
              <a:ext uri="{FF2B5EF4-FFF2-40B4-BE49-F238E27FC236}">
                <a16:creationId xmlns:a16="http://schemas.microsoft.com/office/drawing/2014/main" id="{00000000-0008-0000-0200-000043823400}"/>
              </a:ext>
            </a:extLst>
          </xdr:cNvPr>
          <xdr:cNvSpPr>
            <a:spLocks/>
          </xdr:cNvSpPr>
        </xdr:nvSpPr>
        <xdr:spPr bwMode="auto">
          <a:xfrm>
            <a:off x="1236734" y="4578995"/>
            <a:ext cx="34610" cy="44866"/>
          </a:xfrm>
          <a:custGeom>
            <a:avLst/>
            <a:gdLst>
              <a:gd name="T0" fmla="*/ 0 w 5"/>
              <a:gd name="T1" fmla="*/ 2147483646 h 6"/>
              <a:gd name="T2" fmla="*/ 2147483646 w 5"/>
              <a:gd name="T3" fmla="*/ 2147483646 h 6"/>
              <a:gd name="T4" fmla="*/ 2147483646 w 5"/>
              <a:gd name="T5" fmla="*/ 2147483646 h 6"/>
              <a:gd name="T6" fmla="*/ 2147483646 w 5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  <a:gd name="T12" fmla="*/ 0 w 5"/>
              <a:gd name="T13" fmla="*/ 0 h 6"/>
              <a:gd name="T14" fmla="*/ 5 w 5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" h="6">
                <a:moveTo>
                  <a:pt x="0" y="6"/>
                </a:moveTo>
                <a:lnTo>
                  <a:pt x="2" y="4"/>
                </a:lnTo>
                <a:lnTo>
                  <a:pt x="4" y="1"/>
                </a:lnTo>
                <a:lnTo>
                  <a:pt x="5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20" name="Freeform 444">
            <a:extLst>
              <a:ext uri="{FF2B5EF4-FFF2-40B4-BE49-F238E27FC236}">
                <a16:creationId xmlns:a16="http://schemas.microsoft.com/office/drawing/2014/main" id="{00000000-0008-0000-0200-000044823400}"/>
              </a:ext>
            </a:extLst>
          </xdr:cNvPr>
          <xdr:cNvSpPr>
            <a:spLocks/>
          </xdr:cNvSpPr>
        </xdr:nvSpPr>
        <xdr:spPr bwMode="auto">
          <a:xfrm>
            <a:off x="1277637" y="4508244"/>
            <a:ext cx="14158" cy="53495"/>
          </a:xfrm>
          <a:custGeom>
            <a:avLst/>
            <a:gdLst>
              <a:gd name="T0" fmla="*/ 0 w 2"/>
              <a:gd name="T1" fmla="*/ 2147483646 h 7"/>
              <a:gd name="T2" fmla="*/ 0 w 2"/>
              <a:gd name="T3" fmla="*/ 2147483646 h 7"/>
              <a:gd name="T4" fmla="*/ 0 w 2"/>
              <a:gd name="T5" fmla="*/ 2147483646 h 7"/>
              <a:gd name="T6" fmla="*/ 2147483646 w 2"/>
              <a:gd name="T7" fmla="*/ 2147483646 h 7"/>
              <a:gd name="T8" fmla="*/ 2147483646 w 2"/>
              <a:gd name="T9" fmla="*/ 2147483646 h 7"/>
              <a:gd name="T10" fmla="*/ 2147483646 w 2"/>
              <a:gd name="T11" fmla="*/ 0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7"/>
              <a:gd name="T20" fmla="*/ 2 w 2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7">
                <a:moveTo>
                  <a:pt x="0" y="7"/>
                </a:moveTo>
                <a:lnTo>
                  <a:pt x="0" y="6"/>
                </a:lnTo>
                <a:lnTo>
                  <a:pt x="0" y="4"/>
                </a:lnTo>
                <a:lnTo>
                  <a:pt x="1" y="3"/>
                </a:lnTo>
                <a:lnTo>
                  <a:pt x="2" y="1"/>
                </a:lnTo>
                <a:lnTo>
                  <a:pt x="2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21" name="Freeform 445">
            <a:extLst>
              <a:ext uri="{FF2B5EF4-FFF2-40B4-BE49-F238E27FC236}">
                <a16:creationId xmlns:a16="http://schemas.microsoft.com/office/drawing/2014/main" id="{00000000-0008-0000-0200-000045823400}"/>
              </a:ext>
            </a:extLst>
          </xdr:cNvPr>
          <xdr:cNvSpPr>
            <a:spLocks/>
          </xdr:cNvSpPr>
        </xdr:nvSpPr>
        <xdr:spPr bwMode="auto">
          <a:xfrm>
            <a:off x="1283930" y="4432316"/>
            <a:ext cx="7865" cy="60397"/>
          </a:xfrm>
          <a:custGeom>
            <a:avLst/>
            <a:gdLst>
              <a:gd name="T0" fmla="*/ 2147483646 w 1"/>
              <a:gd name="T1" fmla="*/ 2147483646 h 8"/>
              <a:gd name="T2" fmla="*/ 2147483646 w 1"/>
              <a:gd name="T3" fmla="*/ 2147483646 h 8"/>
              <a:gd name="T4" fmla="*/ 2147483646 w 1"/>
              <a:gd name="T5" fmla="*/ 2147483646 h 8"/>
              <a:gd name="T6" fmla="*/ 2147483646 w 1"/>
              <a:gd name="T7" fmla="*/ 2147483646 h 8"/>
              <a:gd name="T8" fmla="*/ 0 w 1"/>
              <a:gd name="T9" fmla="*/ 2147483646 h 8"/>
              <a:gd name="T10" fmla="*/ 0 w 1"/>
              <a:gd name="T11" fmla="*/ 0 h 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"/>
              <a:gd name="T19" fmla="*/ 0 h 8"/>
              <a:gd name="T20" fmla="*/ 1 w 1"/>
              <a:gd name="T21" fmla="*/ 8 h 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" h="8">
                <a:moveTo>
                  <a:pt x="1" y="8"/>
                </a:moveTo>
                <a:lnTo>
                  <a:pt x="1" y="7"/>
                </a:lnTo>
                <a:lnTo>
                  <a:pt x="1" y="5"/>
                </a:lnTo>
                <a:lnTo>
                  <a:pt x="1" y="2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22" name="Freeform 446">
            <a:extLst>
              <a:ext uri="{FF2B5EF4-FFF2-40B4-BE49-F238E27FC236}">
                <a16:creationId xmlns:a16="http://schemas.microsoft.com/office/drawing/2014/main" id="{00000000-0008-0000-0200-000046823400}"/>
              </a:ext>
            </a:extLst>
          </xdr:cNvPr>
          <xdr:cNvSpPr>
            <a:spLocks/>
          </xdr:cNvSpPr>
        </xdr:nvSpPr>
        <xdr:spPr bwMode="auto">
          <a:xfrm>
            <a:off x="1257185" y="4361566"/>
            <a:ext cx="20452" cy="55220"/>
          </a:xfrm>
          <a:custGeom>
            <a:avLst/>
            <a:gdLst>
              <a:gd name="T0" fmla="*/ 2147483646 w 3"/>
              <a:gd name="T1" fmla="*/ 2147483646 h 7"/>
              <a:gd name="T2" fmla="*/ 2147483646 w 3"/>
              <a:gd name="T3" fmla="*/ 2147483646 h 7"/>
              <a:gd name="T4" fmla="*/ 2147483646 w 3"/>
              <a:gd name="T5" fmla="*/ 2147483646 h 7"/>
              <a:gd name="T6" fmla="*/ 2147483646 w 3"/>
              <a:gd name="T7" fmla="*/ 2147483646 h 7"/>
              <a:gd name="T8" fmla="*/ 2147483646 w 3"/>
              <a:gd name="T9" fmla="*/ 2147483646 h 7"/>
              <a:gd name="T10" fmla="*/ 2147483646 w 3"/>
              <a:gd name="T11" fmla="*/ 2147483646 h 7"/>
              <a:gd name="T12" fmla="*/ 0 w 3"/>
              <a:gd name="T13" fmla="*/ 0 h 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"/>
              <a:gd name="T22" fmla="*/ 0 h 7"/>
              <a:gd name="T23" fmla="*/ 3 w 3"/>
              <a:gd name="T24" fmla="*/ 7 h 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" h="7">
                <a:moveTo>
                  <a:pt x="3" y="7"/>
                </a:moveTo>
                <a:lnTo>
                  <a:pt x="3" y="7"/>
                </a:lnTo>
                <a:lnTo>
                  <a:pt x="3" y="5"/>
                </a:lnTo>
                <a:lnTo>
                  <a:pt x="2" y="4"/>
                </a:lnTo>
                <a:lnTo>
                  <a:pt x="1" y="3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23" name="Freeform 447">
            <a:extLst>
              <a:ext uri="{FF2B5EF4-FFF2-40B4-BE49-F238E27FC236}">
                <a16:creationId xmlns:a16="http://schemas.microsoft.com/office/drawing/2014/main" id="{00000000-0008-0000-0200-000047823400}"/>
              </a:ext>
            </a:extLst>
          </xdr:cNvPr>
          <xdr:cNvSpPr>
            <a:spLocks/>
          </xdr:cNvSpPr>
        </xdr:nvSpPr>
        <xdr:spPr bwMode="auto">
          <a:xfrm>
            <a:off x="1243027" y="4323603"/>
            <a:ext cx="20451" cy="31061"/>
          </a:xfrm>
          <a:custGeom>
            <a:avLst/>
            <a:gdLst>
              <a:gd name="T0" fmla="*/ 2147483646 w 3"/>
              <a:gd name="T1" fmla="*/ 2147483646 h 4"/>
              <a:gd name="T2" fmla="*/ 2147483646 w 3"/>
              <a:gd name="T3" fmla="*/ 2147483646 h 4"/>
              <a:gd name="T4" fmla="*/ 2147483646 w 3"/>
              <a:gd name="T5" fmla="*/ 2147483646 h 4"/>
              <a:gd name="T6" fmla="*/ 2147483646 w 3"/>
              <a:gd name="T7" fmla="*/ 0 h 4"/>
              <a:gd name="T8" fmla="*/ 0 w 3"/>
              <a:gd name="T9" fmla="*/ 0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"/>
              <a:gd name="T16" fmla="*/ 0 h 4"/>
              <a:gd name="T17" fmla="*/ 3 w 3"/>
              <a:gd name="T18" fmla="*/ 4 h 4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" h="4">
                <a:moveTo>
                  <a:pt x="1" y="4"/>
                </a:moveTo>
                <a:lnTo>
                  <a:pt x="2" y="3"/>
                </a:lnTo>
                <a:lnTo>
                  <a:pt x="3" y="2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24" name="Freeform 448">
            <a:extLst>
              <a:ext uri="{FF2B5EF4-FFF2-40B4-BE49-F238E27FC236}">
                <a16:creationId xmlns:a16="http://schemas.microsoft.com/office/drawing/2014/main" id="{00000000-0008-0000-0200-000048823400}"/>
              </a:ext>
            </a:extLst>
          </xdr:cNvPr>
          <xdr:cNvSpPr>
            <a:spLocks/>
          </xdr:cNvSpPr>
        </xdr:nvSpPr>
        <xdr:spPr bwMode="auto">
          <a:xfrm>
            <a:off x="906367" y="5217476"/>
            <a:ext cx="770856" cy="1299395"/>
          </a:xfrm>
          <a:custGeom>
            <a:avLst/>
            <a:gdLst>
              <a:gd name="T0" fmla="*/ 2147483646 w 612"/>
              <a:gd name="T1" fmla="*/ 2147483646 h 955"/>
              <a:gd name="T2" fmla="*/ 2147483646 w 612"/>
              <a:gd name="T3" fmla="*/ 2147483646 h 955"/>
              <a:gd name="T4" fmla="*/ 2147483646 w 612"/>
              <a:gd name="T5" fmla="*/ 2147483646 h 955"/>
              <a:gd name="T6" fmla="*/ 2147483646 w 612"/>
              <a:gd name="T7" fmla="*/ 2147483646 h 955"/>
              <a:gd name="T8" fmla="*/ 2147483646 w 612"/>
              <a:gd name="T9" fmla="*/ 2147483646 h 955"/>
              <a:gd name="T10" fmla="*/ 2147483646 w 612"/>
              <a:gd name="T11" fmla="*/ 2147483646 h 955"/>
              <a:gd name="T12" fmla="*/ 2147483646 w 612"/>
              <a:gd name="T13" fmla="*/ 2147483646 h 955"/>
              <a:gd name="T14" fmla="*/ 2147483646 w 612"/>
              <a:gd name="T15" fmla="*/ 2147483646 h 955"/>
              <a:gd name="T16" fmla="*/ 2147483646 w 612"/>
              <a:gd name="T17" fmla="*/ 2147483646 h 955"/>
              <a:gd name="T18" fmla="*/ 2147483646 w 612"/>
              <a:gd name="T19" fmla="*/ 2147483646 h 955"/>
              <a:gd name="T20" fmla="*/ 2147483646 w 612"/>
              <a:gd name="T21" fmla="*/ 2147483646 h 955"/>
              <a:gd name="T22" fmla="*/ 2147483646 w 612"/>
              <a:gd name="T23" fmla="*/ 2147483646 h 955"/>
              <a:gd name="T24" fmla="*/ 2147483646 w 612"/>
              <a:gd name="T25" fmla="*/ 2147483646 h 955"/>
              <a:gd name="T26" fmla="*/ 2147483646 w 612"/>
              <a:gd name="T27" fmla="*/ 2147483646 h 955"/>
              <a:gd name="T28" fmla="*/ 2147483646 w 612"/>
              <a:gd name="T29" fmla="*/ 2147483646 h 955"/>
              <a:gd name="T30" fmla="*/ 2147483646 w 612"/>
              <a:gd name="T31" fmla="*/ 2147483646 h 955"/>
              <a:gd name="T32" fmla="*/ 2147483646 w 612"/>
              <a:gd name="T33" fmla="*/ 2147483646 h 955"/>
              <a:gd name="T34" fmla="*/ 2147483646 w 612"/>
              <a:gd name="T35" fmla="*/ 2147483646 h 955"/>
              <a:gd name="T36" fmla="*/ 2147483646 w 612"/>
              <a:gd name="T37" fmla="*/ 2147483646 h 955"/>
              <a:gd name="T38" fmla="*/ 2147483646 w 612"/>
              <a:gd name="T39" fmla="*/ 2147483646 h 955"/>
              <a:gd name="T40" fmla="*/ 2147483646 w 612"/>
              <a:gd name="T41" fmla="*/ 2147483646 h 955"/>
              <a:gd name="T42" fmla="*/ 2147483646 w 612"/>
              <a:gd name="T43" fmla="*/ 2147483646 h 955"/>
              <a:gd name="T44" fmla="*/ 2147483646 w 612"/>
              <a:gd name="T45" fmla="*/ 2147483646 h 955"/>
              <a:gd name="T46" fmla="*/ 2147483646 w 612"/>
              <a:gd name="T47" fmla="*/ 2147483646 h 955"/>
              <a:gd name="T48" fmla="*/ 2147483646 w 612"/>
              <a:gd name="T49" fmla="*/ 2147483646 h 955"/>
              <a:gd name="T50" fmla="*/ 2147483646 w 612"/>
              <a:gd name="T51" fmla="*/ 2147483646 h 955"/>
              <a:gd name="T52" fmla="*/ 2147483646 w 612"/>
              <a:gd name="T53" fmla="*/ 2147483646 h 955"/>
              <a:gd name="T54" fmla="*/ 2147483646 w 612"/>
              <a:gd name="T55" fmla="*/ 2147483646 h 955"/>
              <a:gd name="T56" fmla="*/ 2147483646 w 612"/>
              <a:gd name="T57" fmla="*/ 2147483646 h 955"/>
              <a:gd name="T58" fmla="*/ 2147483646 w 612"/>
              <a:gd name="T59" fmla="*/ 2147483646 h 955"/>
              <a:gd name="T60" fmla="*/ 2147483646 w 612"/>
              <a:gd name="T61" fmla="*/ 2147483646 h 955"/>
              <a:gd name="T62" fmla="*/ 2147483646 w 612"/>
              <a:gd name="T63" fmla="*/ 2147483646 h 955"/>
              <a:gd name="T64" fmla="*/ 2147483646 w 612"/>
              <a:gd name="T65" fmla="*/ 2147483646 h 955"/>
              <a:gd name="T66" fmla="*/ 2147483646 w 612"/>
              <a:gd name="T67" fmla="*/ 2147483646 h 955"/>
              <a:gd name="T68" fmla="*/ 2147483646 w 612"/>
              <a:gd name="T69" fmla="*/ 2147483646 h 955"/>
              <a:gd name="T70" fmla="*/ 2147483646 w 612"/>
              <a:gd name="T71" fmla="*/ 2147483646 h 955"/>
              <a:gd name="T72" fmla="*/ 2147483646 w 612"/>
              <a:gd name="T73" fmla="*/ 2147483646 h 955"/>
              <a:gd name="T74" fmla="*/ 2147483646 w 612"/>
              <a:gd name="T75" fmla="*/ 2147483646 h 955"/>
              <a:gd name="T76" fmla="*/ 2147483646 w 612"/>
              <a:gd name="T77" fmla="*/ 2147483646 h 955"/>
              <a:gd name="T78" fmla="*/ 2147483646 w 612"/>
              <a:gd name="T79" fmla="*/ 2147483646 h 955"/>
              <a:gd name="T80" fmla="*/ 2147483646 w 612"/>
              <a:gd name="T81" fmla="*/ 2147483646 h 955"/>
              <a:gd name="T82" fmla="*/ 2147483646 w 612"/>
              <a:gd name="T83" fmla="*/ 2147483646 h 955"/>
              <a:gd name="T84" fmla="*/ 2147483646 w 612"/>
              <a:gd name="T85" fmla="*/ 2147483646 h 955"/>
              <a:gd name="T86" fmla="*/ 2147483646 w 612"/>
              <a:gd name="T87" fmla="*/ 2147483646 h 955"/>
              <a:gd name="T88" fmla="*/ 2147483646 w 612"/>
              <a:gd name="T89" fmla="*/ 2147483646 h 955"/>
              <a:gd name="T90" fmla="*/ 2147483646 w 612"/>
              <a:gd name="T91" fmla="*/ 2147483646 h 955"/>
              <a:gd name="T92" fmla="*/ 2147483646 w 612"/>
              <a:gd name="T93" fmla="*/ 2147483646 h 955"/>
              <a:gd name="T94" fmla="*/ 2147483646 w 612"/>
              <a:gd name="T95" fmla="*/ 2147483646 h 955"/>
              <a:gd name="T96" fmla="*/ 2147483646 w 612"/>
              <a:gd name="T97" fmla="*/ 2147483646 h 955"/>
              <a:gd name="T98" fmla="*/ 2147483646 w 612"/>
              <a:gd name="T99" fmla="*/ 2147483646 h 955"/>
              <a:gd name="T100" fmla="*/ 2147483646 w 612"/>
              <a:gd name="T101" fmla="*/ 2147483646 h 955"/>
              <a:gd name="T102" fmla="*/ 2147483646 w 612"/>
              <a:gd name="T103" fmla="*/ 2147483646 h 955"/>
              <a:gd name="T104" fmla="*/ 2147483646 w 612"/>
              <a:gd name="T105" fmla="*/ 2147483646 h 955"/>
              <a:gd name="T106" fmla="*/ 2147483646 w 612"/>
              <a:gd name="T107" fmla="*/ 2147483646 h 955"/>
              <a:gd name="T108" fmla="*/ 2147483646 w 612"/>
              <a:gd name="T109" fmla="*/ 2147483646 h 955"/>
              <a:gd name="T110" fmla="*/ 2147483646 w 612"/>
              <a:gd name="T111" fmla="*/ 2147483646 h 955"/>
              <a:gd name="T112" fmla="*/ 2147483646 w 612"/>
              <a:gd name="T113" fmla="*/ 2147483646 h 955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612"/>
              <a:gd name="T172" fmla="*/ 0 h 955"/>
              <a:gd name="T173" fmla="*/ 612 w 612"/>
              <a:gd name="T174" fmla="*/ 955 h 955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612" h="955">
                <a:moveTo>
                  <a:pt x="215" y="17"/>
                </a:moveTo>
                <a:lnTo>
                  <a:pt x="220" y="12"/>
                </a:lnTo>
                <a:lnTo>
                  <a:pt x="225" y="12"/>
                </a:lnTo>
                <a:lnTo>
                  <a:pt x="231" y="6"/>
                </a:lnTo>
                <a:lnTo>
                  <a:pt x="241" y="0"/>
                </a:lnTo>
                <a:lnTo>
                  <a:pt x="252" y="0"/>
                </a:lnTo>
                <a:lnTo>
                  <a:pt x="258" y="0"/>
                </a:lnTo>
                <a:lnTo>
                  <a:pt x="274" y="12"/>
                </a:lnTo>
                <a:lnTo>
                  <a:pt x="290" y="40"/>
                </a:lnTo>
                <a:lnTo>
                  <a:pt x="290" y="52"/>
                </a:lnTo>
                <a:lnTo>
                  <a:pt x="290" y="74"/>
                </a:lnTo>
                <a:lnTo>
                  <a:pt x="290" y="80"/>
                </a:lnTo>
                <a:lnTo>
                  <a:pt x="284" y="103"/>
                </a:lnTo>
                <a:lnTo>
                  <a:pt x="284" y="131"/>
                </a:lnTo>
                <a:lnTo>
                  <a:pt x="284" y="142"/>
                </a:lnTo>
                <a:lnTo>
                  <a:pt x="300" y="159"/>
                </a:lnTo>
                <a:lnTo>
                  <a:pt x="311" y="182"/>
                </a:lnTo>
                <a:lnTo>
                  <a:pt x="317" y="188"/>
                </a:lnTo>
                <a:lnTo>
                  <a:pt x="322" y="194"/>
                </a:lnTo>
                <a:lnTo>
                  <a:pt x="327" y="199"/>
                </a:lnTo>
                <a:lnTo>
                  <a:pt x="327" y="205"/>
                </a:lnTo>
                <a:lnTo>
                  <a:pt x="338" y="205"/>
                </a:lnTo>
                <a:lnTo>
                  <a:pt x="349" y="216"/>
                </a:lnTo>
                <a:lnTo>
                  <a:pt x="349" y="222"/>
                </a:lnTo>
                <a:lnTo>
                  <a:pt x="354" y="222"/>
                </a:lnTo>
                <a:lnTo>
                  <a:pt x="359" y="228"/>
                </a:lnTo>
                <a:lnTo>
                  <a:pt x="370" y="233"/>
                </a:lnTo>
                <a:lnTo>
                  <a:pt x="370" y="239"/>
                </a:lnTo>
                <a:lnTo>
                  <a:pt x="381" y="239"/>
                </a:lnTo>
                <a:lnTo>
                  <a:pt x="386" y="239"/>
                </a:lnTo>
                <a:lnTo>
                  <a:pt x="392" y="239"/>
                </a:lnTo>
                <a:lnTo>
                  <a:pt x="397" y="250"/>
                </a:lnTo>
                <a:lnTo>
                  <a:pt x="392" y="256"/>
                </a:lnTo>
                <a:lnTo>
                  <a:pt x="392" y="262"/>
                </a:lnTo>
                <a:lnTo>
                  <a:pt x="392" y="267"/>
                </a:lnTo>
                <a:lnTo>
                  <a:pt x="392" y="273"/>
                </a:lnTo>
                <a:lnTo>
                  <a:pt x="392" y="279"/>
                </a:lnTo>
                <a:lnTo>
                  <a:pt x="397" y="279"/>
                </a:lnTo>
                <a:lnTo>
                  <a:pt x="402" y="284"/>
                </a:lnTo>
                <a:lnTo>
                  <a:pt x="402" y="290"/>
                </a:lnTo>
                <a:lnTo>
                  <a:pt x="397" y="290"/>
                </a:lnTo>
                <a:lnTo>
                  <a:pt x="397" y="296"/>
                </a:lnTo>
                <a:lnTo>
                  <a:pt x="397" y="301"/>
                </a:lnTo>
                <a:lnTo>
                  <a:pt x="402" y="301"/>
                </a:lnTo>
                <a:lnTo>
                  <a:pt x="402" y="307"/>
                </a:lnTo>
                <a:lnTo>
                  <a:pt x="408" y="307"/>
                </a:lnTo>
                <a:lnTo>
                  <a:pt x="408" y="313"/>
                </a:lnTo>
                <a:lnTo>
                  <a:pt x="413" y="313"/>
                </a:lnTo>
                <a:lnTo>
                  <a:pt x="413" y="319"/>
                </a:lnTo>
                <a:lnTo>
                  <a:pt x="418" y="319"/>
                </a:lnTo>
                <a:lnTo>
                  <a:pt x="424" y="319"/>
                </a:lnTo>
                <a:lnTo>
                  <a:pt x="424" y="313"/>
                </a:lnTo>
                <a:lnTo>
                  <a:pt x="429" y="313"/>
                </a:lnTo>
                <a:lnTo>
                  <a:pt x="435" y="313"/>
                </a:lnTo>
                <a:lnTo>
                  <a:pt x="435" y="307"/>
                </a:lnTo>
                <a:lnTo>
                  <a:pt x="440" y="307"/>
                </a:lnTo>
                <a:lnTo>
                  <a:pt x="451" y="307"/>
                </a:lnTo>
                <a:lnTo>
                  <a:pt x="456" y="307"/>
                </a:lnTo>
                <a:lnTo>
                  <a:pt x="461" y="313"/>
                </a:lnTo>
                <a:lnTo>
                  <a:pt x="467" y="313"/>
                </a:lnTo>
                <a:lnTo>
                  <a:pt x="467" y="319"/>
                </a:lnTo>
                <a:lnTo>
                  <a:pt x="467" y="324"/>
                </a:lnTo>
                <a:lnTo>
                  <a:pt x="472" y="330"/>
                </a:lnTo>
                <a:lnTo>
                  <a:pt x="483" y="324"/>
                </a:lnTo>
                <a:lnTo>
                  <a:pt x="488" y="319"/>
                </a:lnTo>
                <a:lnTo>
                  <a:pt x="488" y="313"/>
                </a:lnTo>
                <a:lnTo>
                  <a:pt x="483" y="313"/>
                </a:lnTo>
                <a:lnTo>
                  <a:pt x="483" y="307"/>
                </a:lnTo>
                <a:lnTo>
                  <a:pt x="494" y="301"/>
                </a:lnTo>
                <a:lnTo>
                  <a:pt x="499" y="296"/>
                </a:lnTo>
                <a:lnTo>
                  <a:pt x="510" y="290"/>
                </a:lnTo>
                <a:lnTo>
                  <a:pt x="515" y="284"/>
                </a:lnTo>
                <a:lnTo>
                  <a:pt x="520" y="284"/>
                </a:lnTo>
                <a:lnTo>
                  <a:pt x="526" y="279"/>
                </a:lnTo>
                <a:lnTo>
                  <a:pt x="526" y="267"/>
                </a:lnTo>
                <a:lnTo>
                  <a:pt x="531" y="256"/>
                </a:lnTo>
                <a:lnTo>
                  <a:pt x="531" y="245"/>
                </a:lnTo>
                <a:lnTo>
                  <a:pt x="537" y="239"/>
                </a:lnTo>
                <a:lnTo>
                  <a:pt x="542" y="233"/>
                </a:lnTo>
                <a:lnTo>
                  <a:pt x="547" y="216"/>
                </a:lnTo>
                <a:lnTo>
                  <a:pt x="547" y="199"/>
                </a:lnTo>
                <a:lnTo>
                  <a:pt x="547" y="194"/>
                </a:lnTo>
                <a:lnTo>
                  <a:pt x="547" y="188"/>
                </a:lnTo>
                <a:lnTo>
                  <a:pt x="553" y="176"/>
                </a:lnTo>
                <a:lnTo>
                  <a:pt x="563" y="176"/>
                </a:lnTo>
                <a:lnTo>
                  <a:pt x="569" y="176"/>
                </a:lnTo>
                <a:lnTo>
                  <a:pt x="574" y="182"/>
                </a:lnTo>
                <a:lnTo>
                  <a:pt x="585" y="182"/>
                </a:lnTo>
                <a:lnTo>
                  <a:pt x="590" y="182"/>
                </a:lnTo>
                <a:lnTo>
                  <a:pt x="596" y="182"/>
                </a:lnTo>
                <a:lnTo>
                  <a:pt x="601" y="182"/>
                </a:lnTo>
                <a:lnTo>
                  <a:pt x="606" y="188"/>
                </a:lnTo>
                <a:lnTo>
                  <a:pt x="612" y="194"/>
                </a:lnTo>
                <a:lnTo>
                  <a:pt x="606" y="205"/>
                </a:lnTo>
                <a:lnTo>
                  <a:pt x="606" y="211"/>
                </a:lnTo>
                <a:lnTo>
                  <a:pt x="606" y="216"/>
                </a:lnTo>
                <a:lnTo>
                  <a:pt x="601" y="222"/>
                </a:lnTo>
                <a:lnTo>
                  <a:pt x="601" y="228"/>
                </a:lnTo>
                <a:lnTo>
                  <a:pt x="601" y="233"/>
                </a:lnTo>
                <a:lnTo>
                  <a:pt x="601" y="256"/>
                </a:lnTo>
                <a:lnTo>
                  <a:pt x="596" y="267"/>
                </a:lnTo>
                <a:lnTo>
                  <a:pt x="596" y="273"/>
                </a:lnTo>
                <a:lnTo>
                  <a:pt x="596" y="284"/>
                </a:lnTo>
                <a:lnTo>
                  <a:pt x="596" y="296"/>
                </a:lnTo>
                <a:lnTo>
                  <a:pt x="596" y="307"/>
                </a:lnTo>
                <a:lnTo>
                  <a:pt x="596" y="313"/>
                </a:lnTo>
                <a:lnTo>
                  <a:pt x="601" y="319"/>
                </a:lnTo>
                <a:lnTo>
                  <a:pt x="596" y="324"/>
                </a:lnTo>
                <a:lnTo>
                  <a:pt x="596" y="330"/>
                </a:lnTo>
                <a:lnTo>
                  <a:pt x="590" y="336"/>
                </a:lnTo>
                <a:lnTo>
                  <a:pt x="590" y="341"/>
                </a:lnTo>
                <a:lnTo>
                  <a:pt x="590" y="347"/>
                </a:lnTo>
                <a:lnTo>
                  <a:pt x="590" y="353"/>
                </a:lnTo>
                <a:lnTo>
                  <a:pt x="590" y="358"/>
                </a:lnTo>
                <a:lnTo>
                  <a:pt x="596" y="358"/>
                </a:lnTo>
                <a:lnTo>
                  <a:pt x="601" y="358"/>
                </a:lnTo>
                <a:lnTo>
                  <a:pt x="601" y="364"/>
                </a:lnTo>
                <a:lnTo>
                  <a:pt x="601" y="370"/>
                </a:lnTo>
                <a:lnTo>
                  <a:pt x="596" y="370"/>
                </a:lnTo>
                <a:lnTo>
                  <a:pt x="596" y="375"/>
                </a:lnTo>
                <a:lnTo>
                  <a:pt x="590" y="375"/>
                </a:lnTo>
                <a:lnTo>
                  <a:pt x="590" y="381"/>
                </a:lnTo>
                <a:lnTo>
                  <a:pt x="590" y="387"/>
                </a:lnTo>
                <a:lnTo>
                  <a:pt x="585" y="387"/>
                </a:lnTo>
                <a:lnTo>
                  <a:pt x="579" y="392"/>
                </a:lnTo>
                <a:lnTo>
                  <a:pt x="579" y="398"/>
                </a:lnTo>
                <a:lnTo>
                  <a:pt x="579" y="404"/>
                </a:lnTo>
                <a:lnTo>
                  <a:pt x="579" y="409"/>
                </a:lnTo>
                <a:lnTo>
                  <a:pt x="579" y="415"/>
                </a:lnTo>
                <a:lnTo>
                  <a:pt x="574" y="421"/>
                </a:lnTo>
                <a:lnTo>
                  <a:pt x="569" y="426"/>
                </a:lnTo>
                <a:lnTo>
                  <a:pt x="569" y="432"/>
                </a:lnTo>
                <a:lnTo>
                  <a:pt x="563" y="432"/>
                </a:lnTo>
                <a:lnTo>
                  <a:pt x="563" y="438"/>
                </a:lnTo>
                <a:lnTo>
                  <a:pt x="563" y="444"/>
                </a:lnTo>
                <a:lnTo>
                  <a:pt x="563" y="449"/>
                </a:lnTo>
                <a:lnTo>
                  <a:pt x="563" y="455"/>
                </a:lnTo>
                <a:lnTo>
                  <a:pt x="558" y="461"/>
                </a:lnTo>
                <a:lnTo>
                  <a:pt x="553" y="466"/>
                </a:lnTo>
                <a:lnTo>
                  <a:pt x="547" y="466"/>
                </a:lnTo>
                <a:lnTo>
                  <a:pt x="542" y="466"/>
                </a:lnTo>
                <a:lnTo>
                  <a:pt x="537" y="478"/>
                </a:lnTo>
                <a:lnTo>
                  <a:pt x="531" y="478"/>
                </a:lnTo>
                <a:lnTo>
                  <a:pt x="526" y="478"/>
                </a:lnTo>
                <a:lnTo>
                  <a:pt x="520" y="483"/>
                </a:lnTo>
                <a:lnTo>
                  <a:pt x="520" y="489"/>
                </a:lnTo>
                <a:lnTo>
                  <a:pt x="520" y="495"/>
                </a:lnTo>
                <a:lnTo>
                  <a:pt x="526" y="495"/>
                </a:lnTo>
                <a:lnTo>
                  <a:pt x="526" y="500"/>
                </a:lnTo>
                <a:lnTo>
                  <a:pt x="531" y="506"/>
                </a:lnTo>
                <a:lnTo>
                  <a:pt x="531" y="517"/>
                </a:lnTo>
                <a:lnTo>
                  <a:pt x="531" y="523"/>
                </a:lnTo>
                <a:lnTo>
                  <a:pt x="537" y="523"/>
                </a:lnTo>
                <a:lnTo>
                  <a:pt x="531" y="529"/>
                </a:lnTo>
                <a:lnTo>
                  <a:pt x="531" y="534"/>
                </a:lnTo>
                <a:lnTo>
                  <a:pt x="526" y="534"/>
                </a:lnTo>
                <a:lnTo>
                  <a:pt x="526" y="540"/>
                </a:lnTo>
                <a:lnTo>
                  <a:pt x="520" y="546"/>
                </a:lnTo>
                <a:lnTo>
                  <a:pt x="520" y="551"/>
                </a:lnTo>
                <a:lnTo>
                  <a:pt x="515" y="557"/>
                </a:lnTo>
                <a:lnTo>
                  <a:pt x="515" y="563"/>
                </a:lnTo>
                <a:lnTo>
                  <a:pt x="510" y="568"/>
                </a:lnTo>
                <a:lnTo>
                  <a:pt x="510" y="574"/>
                </a:lnTo>
                <a:lnTo>
                  <a:pt x="504" y="574"/>
                </a:lnTo>
                <a:lnTo>
                  <a:pt x="504" y="580"/>
                </a:lnTo>
                <a:lnTo>
                  <a:pt x="510" y="580"/>
                </a:lnTo>
                <a:lnTo>
                  <a:pt x="510" y="586"/>
                </a:lnTo>
                <a:lnTo>
                  <a:pt x="504" y="591"/>
                </a:lnTo>
                <a:lnTo>
                  <a:pt x="504" y="597"/>
                </a:lnTo>
                <a:lnTo>
                  <a:pt x="504" y="603"/>
                </a:lnTo>
                <a:lnTo>
                  <a:pt x="499" y="608"/>
                </a:lnTo>
                <a:lnTo>
                  <a:pt x="504" y="608"/>
                </a:lnTo>
                <a:lnTo>
                  <a:pt x="504" y="614"/>
                </a:lnTo>
                <a:lnTo>
                  <a:pt x="510" y="620"/>
                </a:lnTo>
                <a:lnTo>
                  <a:pt x="510" y="625"/>
                </a:lnTo>
                <a:lnTo>
                  <a:pt x="515" y="631"/>
                </a:lnTo>
                <a:lnTo>
                  <a:pt x="510" y="631"/>
                </a:lnTo>
                <a:lnTo>
                  <a:pt x="515" y="631"/>
                </a:lnTo>
                <a:lnTo>
                  <a:pt x="515" y="637"/>
                </a:lnTo>
                <a:lnTo>
                  <a:pt x="520" y="642"/>
                </a:lnTo>
                <a:lnTo>
                  <a:pt x="520" y="648"/>
                </a:lnTo>
                <a:lnTo>
                  <a:pt x="520" y="654"/>
                </a:lnTo>
                <a:lnTo>
                  <a:pt x="526" y="659"/>
                </a:lnTo>
                <a:lnTo>
                  <a:pt x="526" y="665"/>
                </a:lnTo>
                <a:lnTo>
                  <a:pt x="526" y="671"/>
                </a:lnTo>
                <a:lnTo>
                  <a:pt x="520" y="676"/>
                </a:lnTo>
                <a:lnTo>
                  <a:pt x="520" y="682"/>
                </a:lnTo>
                <a:lnTo>
                  <a:pt x="520" y="688"/>
                </a:lnTo>
                <a:lnTo>
                  <a:pt x="520" y="693"/>
                </a:lnTo>
                <a:lnTo>
                  <a:pt x="526" y="693"/>
                </a:lnTo>
                <a:lnTo>
                  <a:pt x="526" y="699"/>
                </a:lnTo>
                <a:lnTo>
                  <a:pt x="526" y="711"/>
                </a:lnTo>
                <a:lnTo>
                  <a:pt x="531" y="716"/>
                </a:lnTo>
                <a:lnTo>
                  <a:pt x="526" y="722"/>
                </a:lnTo>
                <a:lnTo>
                  <a:pt x="531" y="722"/>
                </a:lnTo>
                <a:lnTo>
                  <a:pt x="531" y="728"/>
                </a:lnTo>
                <a:lnTo>
                  <a:pt x="526" y="728"/>
                </a:lnTo>
                <a:lnTo>
                  <a:pt x="520" y="739"/>
                </a:lnTo>
                <a:lnTo>
                  <a:pt x="515" y="739"/>
                </a:lnTo>
                <a:lnTo>
                  <a:pt x="504" y="745"/>
                </a:lnTo>
                <a:lnTo>
                  <a:pt x="488" y="750"/>
                </a:lnTo>
                <a:lnTo>
                  <a:pt x="472" y="756"/>
                </a:lnTo>
                <a:lnTo>
                  <a:pt x="467" y="762"/>
                </a:lnTo>
                <a:lnTo>
                  <a:pt x="461" y="767"/>
                </a:lnTo>
                <a:lnTo>
                  <a:pt x="456" y="767"/>
                </a:lnTo>
                <a:lnTo>
                  <a:pt x="451" y="773"/>
                </a:lnTo>
                <a:lnTo>
                  <a:pt x="451" y="784"/>
                </a:lnTo>
                <a:lnTo>
                  <a:pt x="451" y="790"/>
                </a:lnTo>
                <a:lnTo>
                  <a:pt x="456" y="790"/>
                </a:lnTo>
                <a:lnTo>
                  <a:pt x="456" y="796"/>
                </a:lnTo>
                <a:lnTo>
                  <a:pt x="456" y="801"/>
                </a:lnTo>
                <a:lnTo>
                  <a:pt x="445" y="807"/>
                </a:lnTo>
                <a:lnTo>
                  <a:pt x="445" y="813"/>
                </a:lnTo>
                <a:lnTo>
                  <a:pt x="440" y="824"/>
                </a:lnTo>
                <a:lnTo>
                  <a:pt x="435" y="824"/>
                </a:lnTo>
                <a:lnTo>
                  <a:pt x="435" y="830"/>
                </a:lnTo>
                <a:lnTo>
                  <a:pt x="435" y="836"/>
                </a:lnTo>
                <a:lnTo>
                  <a:pt x="440" y="841"/>
                </a:lnTo>
                <a:lnTo>
                  <a:pt x="440" y="847"/>
                </a:lnTo>
                <a:lnTo>
                  <a:pt x="445" y="864"/>
                </a:lnTo>
                <a:lnTo>
                  <a:pt x="445" y="870"/>
                </a:lnTo>
                <a:lnTo>
                  <a:pt x="445" y="881"/>
                </a:lnTo>
                <a:lnTo>
                  <a:pt x="445" y="887"/>
                </a:lnTo>
                <a:lnTo>
                  <a:pt x="440" y="892"/>
                </a:lnTo>
                <a:lnTo>
                  <a:pt x="440" y="904"/>
                </a:lnTo>
                <a:lnTo>
                  <a:pt x="440" y="909"/>
                </a:lnTo>
                <a:lnTo>
                  <a:pt x="435" y="915"/>
                </a:lnTo>
                <a:lnTo>
                  <a:pt x="435" y="921"/>
                </a:lnTo>
                <a:lnTo>
                  <a:pt x="435" y="926"/>
                </a:lnTo>
                <a:lnTo>
                  <a:pt x="435" y="932"/>
                </a:lnTo>
                <a:lnTo>
                  <a:pt x="435" y="938"/>
                </a:lnTo>
                <a:lnTo>
                  <a:pt x="435" y="943"/>
                </a:lnTo>
                <a:lnTo>
                  <a:pt x="435" y="949"/>
                </a:lnTo>
                <a:lnTo>
                  <a:pt x="435" y="955"/>
                </a:lnTo>
                <a:lnTo>
                  <a:pt x="429" y="955"/>
                </a:lnTo>
                <a:lnTo>
                  <a:pt x="424" y="949"/>
                </a:lnTo>
                <a:lnTo>
                  <a:pt x="418" y="943"/>
                </a:lnTo>
                <a:lnTo>
                  <a:pt x="413" y="938"/>
                </a:lnTo>
                <a:lnTo>
                  <a:pt x="397" y="932"/>
                </a:lnTo>
                <a:lnTo>
                  <a:pt x="397" y="926"/>
                </a:lnTo>
                <a:lnTo>
                  <a:pt x="392" y="932"/>
                </a:lnTo>
                <a:lnTo>
                  <a:pt x="392" y="938"/>
                </a:lnTo>
                <a:lnTo>
                  <a:pt x="386" y="938"/>
                </a:lnTo>
                <a:lnTo>
                  <a:pt x="381" y="938"/>
                </a:lnTo>
                <a:lnTo>
                  <a:pt x="376" y="943"/>
                </a:lnTo>
                <a:lnTo>
                  <a:pt x="370" y="943"/>
                </a:lnTo>
                <a:lnTo>
                  <a:pt x="376" y="938"/>
                </a:lnTo>
                <a:lnTo>
                  <a:pt x="376" y="932"/>
                </a:lnTo>
                <a:lnTo>
                  <a:pt x="370" y="926"/>
                </a:lnTo>
                <a:lnTo>
                  <a:pt x="365" y="921"/>
                </a:lnTo>
                <a:lnTo>
                  <a:pt x="359" y="915"/>
                </a:lnTo>
                <a:lnTo>
                  <a:pt x="349" y="909"/>
                </a:lnTo>
                <a:lnTo>
                  <a:pt x="343" y="904"/>
                </a:lnTo>
                <a:lnTo>
                  <a:pt x="333" y="904"/>
                </a:lnTo>
                <a:lnTo>
                  <a:pt x="327" y="904"/>
                </a:lnTo>
                <a:lnTo>
                  <a:pt x="322" y="909"/>
                </a:lnTo>
                <a:lnTo>
                  <a:pt x="317" y="909"/>
                </a:lnTo>
                <a:lnTo>
                  <a:pt x="317" y="915"/>
                </a:lnTo>
                <a:lnTo>
                  <a:pt x="311" y="921"/>
                </a:lnTo>
                <a:lnTo>
                  <a:pt x="306" y="915"/>
                </a:lnTo>
                <a:lnTo>
                  <a:pt x="306" y="909"/>
                </a:lnTo>
                <a:lnTo>
                  <a:pt x="306" y="898"/>
                </a:lnTo>
                <a:lnTo>
                  <a:pt x="306" y="892"/>
                </a:lnTo>
                <a:lnTo>
                  <a:pt x="300" y="887"/>
                </a:lnTo>
                <a:lnTo>
                  <a:pt x="295" y="881"/>
                </a:lnTo>
                <a:lnTo>
                  <a:pt x="295" y="875"/>
                </a:lnTo>
                <a:lnTo>
                  <a:pt x="290" y="870"/>
                </a:lnTo>
                <a:lnTo>
                  <a:pt x="284" y="864"/>
                </a:lnTo>
                <a:lnTo>
                  <a:pt x="279" y="864"/>
                </a:lnTo>
                <a:lnTo>
                  <a:pt x="274" y="858"/>
                </a:lnTo>
                <a:lnTo>
                  <a:pt x="268" y="853"/>
                </a:lnTo>
                <a:lnTo>
                  <a:pt x="268" y="847"/>
                </a:lnTo>
                <a:lnTo>
                  <a:pt x="279" y="836"/>
                </a:lnTo>
                <a:lnTo>
                  <a:pt x="279" y="841"/>
                </a:lnTo>
                <a:lnTo>
                  <a:pt x="284" y="841"/>
                </a:lnTo>
                <a:lnTo>
                  <a:pt x="290" y="841"/>
                </a:lnTo>
                <a:lnTo>
                  <a:pt x="300" y="841"/>
                </a:lnTo>
                <a:lnTo>
                  <a:pt x="306" y="841"/>
                </a:lnTo>
                <a:lnTo>
                  <a:pt x="311" y="841"/>
                </a:lnTo>
                <a:lnTo>
                  <a:pt x="317" y="836"/>
                </a:lnTo>
                <a:lnTo>
                  <a:pt x="317" y="830"/>
                </a:lnTo>
                <a:lnTo>
                  <a:pt x="317" y="818"/>
                </a:lnTo>
                <a:lnTo>
                  <a:pt x="311" y="813"/>
                </a:lnTo>
                <a:lnTo>
                  <a:pt x="311" y="801"/>
                </a:lnTo>
                <a:lnTo>
                  <a:pt x="311" y="796"/>
                </a:lnTo>
                <a:lnTo>
                  <a:pt x="317" y="790"/>
                </a:lnTo>
                <a:lnTo>
                  <a:pt x="317" y="784"/>
                </a:lnTo>
                <a:lnTo>
                  <a:pt x="322" y="779"/>
                </a:lnTo>
                <a:lnTo>
                  <a:pt x="322" y="773"/>
                </a:lnTo>
                <a:lnTo>
                  <a:pt x="317" y="762"/>
                </a:lnTo>
                <a:lnTo>
                  <a:pt x="300" y="745"/>
                </a:lnTo>
                <a:lnTo>
                  <a:pt x="279" y="728"/>
                </a:lnTo>
                <a:lnTo>
                  <a:pt x="258" y="722"/>
                </a:lnTo>
                <a:lnTo>
                  <a:pt x="247" y="716"/>
                </a:lnTo>
                <a:lnTo>
                  <a:pt x="241" y="716"/>
                </a:lnTo>
                <a:lnTo>
                  <a:pt x="220" y="716"/>
                </a:lnTo>
                <a:lnTo>
                  <a:pt x="199" y="722"/>
                </a:lnTo>
                <a:lnTo>
                  <a:pt x="193" y="728"/>
                </a:lnTo>
                <a:lnTo>
                  <a:pt x="188" y="733"/>
                </a:lnTo>
                <a:lnTo>
                  <a:pt x="182" y="739"/>
                </a:lnTo>
                <a:lnTo>
                  <a:pt x="182" y="750"/>
                </a:lnTo>
                <a:lnTo>
                  <a:pt x="177" y="750"/>
                </a:lnTo>
                <a:lnTo>
                  <a:pt x="161" y="750"/>
                </a:lnTo>
                <a:lnTo>
                  <a:pt x="156" y="750"/>
                </a:lnTo>
                <a:lnTo>
                  <a:pt x="107" y="756"/>
                </a:lnTo>
                <a:lnTo>
                  <a:pt x="102" y="756"/>
                </a:lnTo>
                <a:lnTo>
                  <a:pt x="91" y="756"/>
                </a:lnTo>
                <a:lnTo>
                  <a:pt x="86" y="756"/>
                </a:lnTo>
                <a:lnTo>
                  <a:pt x="75" y="762"/>
                </a:lnTo>
                <a:lnTo>
                  <a:pt x="70" y="767"/>
                </a:lnTo>
                <a:lnTo>
                  <a:pt x="64" y="767"/>
                </a:lnTo>
                <a:lnTo>
                  <a:pt x="59" y="762"/>
                </a:lnTo>
                <a:lnTo>
                  <a:pt x="54" y="756"/>
                </a:lnTo>
                <a:lnTo>
                  <a:pt x="54" y="750"/>
                </a:lnTo>
                <a:lnTo>
                  <a:pt x="54" y="745"/>
                </a:lnTo>
                <a:lnTo>
                  <a:pt x="54" y="739"/>
                </a:lnTo>
                <a:lnTo>
                  <a:pt x="64" y="739"/>
                </a:lnTo>
                <a:lnTo>
                  <a:pt x="70" y="739"/>
                </a:lnTo>
                <a:lnTo>
                  <a:pt x="75" y="733"/>
                </a:lnTo>
                <a:lnTo>
                  <a:pt x="81" y="728"/>
                </a:lnTo>
                <a:lnTo>
                  <a:pt x="86" y="728"/>
                </a:lnTo>
                <a:lnTo>
                  <a:pt x="91" y="722"/>
                </a:lnTo>
                <a:lnTo>
                  <a:pt x="91" y="716"/>
                </a:lnTo>
                <a:lnTo>
                  <a:pt x="97" y="716"/>
                </a:lnTo>
                <a:lnTo>
                  <a:pt x="97" y="711"/>
                </a:lnTo>
                <a:lnTo>
                  <a:pt x="97" y="699"/>
                </a:lnTo>
                <a:lnTo>
                  <a:pt x="91" y="693"/>
                </a:lnTo>
                <a:lnTo>
                  <a:pt x="86" y="682"/>
                </a:lnTo>
                <a:lnTo>
                  <a:pt x="81" y="676"/>
                </a:lnTo>
                <a:lnTo>
                  <a:pt x="75" y="671"/>
                </a:lnTo>
                <a:lnTo>
                  <a:pt x="70" y="671"/>
                </a:lnTo>
                <a:lnTo>
                  <a:pt x="59" y="671"/>
                </a:lnTo>
                <a:lnTo>
                  <a:pt x="54" y="671"/>
                </a:lnTo>
                <a:lnTo>
                  <a:pt x="48" y="671"/>
                </a:lnTo>
                <a:lnTo>
                  <a:pt x="43" y="676"/>
                </a:lnTo>
                <a:lnTo>
                  <a:pt x="38" y="682"/>
                </a:lnTo>
                <a:lnTo>
                  <a:pt x="38" y="688"/>
                </a:lnTo>
                <a:lnTo>
                  <a:pt x="32" y="688"/>
                </a:lnTo>
                <a:lnTo>
                  <a:pt x="32" y="682"/>
                </a:lnTo>
                <a:lnTo>
                  <a:pt x="32" y="676"/>
                </a:lnTo>
                <a:lnTo>
                  <a:pt x="27" y="676"/>
                </a:lnTo>
                <a:lnTo>
                  <a:pt x="27" y="671"/>
                </a:lnTo>
                <a:lnTo>
                  <a:pt x="22" y="671"/>
                </a:lnTo>
                <a:lnTo>
                  <a:pt x="27" y="665"/>
                </a:lnTo>
                <a:lnTo>
                  <a:pt x="27" y="659"/>
                </a:lnTo>
                <a:lnTo>
                  <a:pt x="32" y="654"/>
                </a:lnTo>
                <a:lnTo>
                  <a:pt x="32" y="648"/>
                </a:lnTo>
                <a:lnTo>
                  <a:pt x="27" y="648"/>
                </a:lnTo>
                <a:lnTo>
                  <a:pt x="27" y="642"/>
                </a:lnTo>
                <a:lnTo>
                  <a:pt x="22" y="642"/>
                </a:lnTo>
                <a:lnTo>
                  <a:pt x="27" y="642"/>
                </a:lnTo>
                <a:lnTo>
                  <a:pt x="32" y="642"/>
                </a:lnTo>
                <a:lnTo>
                  <a:pt x="32" y="637"/>
                </a:lnTo>
                <a:lnTo>
                  <a:pt x="38" y="637"/>
                </a:lnTo>
                <a:lnTo>
                  <a:pt x="38" y="631"/>
                </a:lnTo>
                <a:lnTo>
                  <a:pt x="43" y="631"/>
                </a:lnTo>
                <a:lnTo>
                  <a:pt x="43" y="625"/>
                </a:lnTo>
                <a:lnTo>
                  <a:pt x="48" y="625"/>
                </a:lnTo>
                <a:lnTo>
                  <a:pt x="54" y="625"/>
                </a:lnTo>
                <a:lnTo>
                  <a:pt x="59" y="625"/>
                </a:lnTo>
                <a:lnTo>
                  <a:pt x="59" y="620"/>
                </a:lnTo>
                <a:lnTo>
                  <a:pt x="64" y="614"/>
                </a:lnTo>
                <a:lnTo>
                  <a:pt x="70" y="608"/>
                </a:lnTo>
                <a:lnTo>
                  <a:pt x="75" y="603"/>
                </a:lnTo>
                <a:lnTo>
                  <a:pt x="81" y="603"/>
                </a:lnTo>
                <a:lnTo>
                  <a:pt x="75" y="603"/>
                </a:lnTo>
                <a:lnTo>
                  <a:pt x="70" y="603"/>
                </a:lnTo>
                <a:lnTo>
                  <a:pt x="70" y="597"/>
                </a:lnTo>
                <a:lnTo>
                  <a:pt x="64" y="597"/>
                </a:lnTo>
                <a:lnTo>
                  <a:pt x="59" y="591"/>
                </a:lnTo>
                <a:lnTo>
                  <a:pt x="54" y="591"/>
                </a:lnTo>
                <a:lnTo>
                  <a:pt x="48" y="591"/>
                </a:lnTo>
                <a:lnTo>
                  <a:pt x="43" y="591"/>
                </a:lnTo>
                <a:lnTo>
                  <a:pt x="43" y="597"/>
                </a:lnTo>
                <a:lnTo>
                  <a:pt x="38" y="597"/>
                </a:lnTo>
                <a:lnTo>
                  <a:pt x="38" y="603"/>
                </a:lnTo>
                <a:lnTo>
                  <a:pt x="32" y="603"/>
                </a:lnTo>
                <a:lnTo>
                  <a:pt x="32" y="597"/>
                </a:lnTo>
                <a:lnTo>
                  <a:pt x="27" y="597"/>
                </a:lnTo>
                <a:lnTo>
                  <a:pt x="22" y="597"/>
                </a:lnTo>
                <a:lnTo>
                  <a:pt x="22" y="591"/>
                </a:lnTo>
                <a:lnTo>
                  <a:pt x="16" y="591"/>
                </a:lnTo>
                <a:lnTo>
                  <a:pt x="16" y="586"/>
                </a:lnTo>
                <a:lnTo>
                  <a:pt x="16" y="580"/>
                </a:lnTo>
                <a:lnTo>
                  <a:pt x="11" y="574"/>
                </a:lnTo>
                <a:lnTo>
                  <a:pt x="16" y="568"/>
                </a:lnTo>
                <a:lnTo>
                  <a:pt x="22" y="563"/>
                </a:lnTo>
                <a:lnTo>
                  <a:pt x="16" y="551"/>
                </a:lnTo>
                <a:lnTo>
                  <a:pt x="11" y="546"/>
                </a:lnTo>
                <a:lnTo>
                  <a:pt x="5" y="540"/>
                </a:lnTo>
                <a:lnTo>
                  <a:pt x="0" y="534"/>
                </a:lnTo>
                <a:lnTo>
                  <a:pt x="0" y="529"/>
                </a:lnTo>
                <a:lnTo>
                  <a:pt x="5" y="529"/>
                </a:lnTo>
                <a:lnTo>
                  <a:pt x="0" y="529"/>
                </a:lnTo>
                <a:lnTo>
                  <a:pt x="5" y="523"/>
                </a:lnTo>
                <a:lnTo>
                  <a:pt x="5" y="517"/>
                </a:lnTo>
                <a:lnTo>
                  <a:pt x="5" y="512"/>
                </a:lnTo>
                <a:lnTo>
                  <a:pt x="11" y="512"/>
                </a:lnTo>
                <a:lnTo>
                  <a:pt x="11" y="506"/>
                </a:lnTo>
                <a:lnTo>
                  <a:pt x="16" y="500"/>
                </a:lnTo>
                <a:lnTo>
                  <a:pt x="16" y="495"/>
                </a:lnTo>
                <a:lnTo>
                  <a:pt x="11" y="489"/>
                </a:lnTo>
                <a:lnTo>
                  <a:pt x="11" y="483"/>
                </a:lnTo>
                <a:lnTo>
                  <a:pt x="11" y="478"/>
                </a:lnTo>
                <a:lnTo>
                  <a:pt x="5" y="466"/>
                </a:lnTo>
                <a:lnTo>
                  <a:pt x="0" y="466"/>
                </a:lnTo>
                <a:lnTo>
                  <a:pt x="0" y="461"/>
                </a:lnTo>
                <a:lnTo>
                  <a:pt x="5" y="455"/>
                </a:lnTo>
                <a:lnTo>
                  <a:pt x="5" y="449"/>
                </a:lnTo>
                <a:lnTo>
                  <a:pt x="5" y="444"/>
                </a:lnTo>
                <a:lnTo>
                  <a:pt x="5" y="438"/>
                </a:lnTo>
                <a:lnTo>
                  <a:pt x="11" y="438"/>
                </a:lnTo>
                <a:lnTo>
                  <a:pt x="16" y="438"/>
                </a:lnTo>
                <a:lnTo>
                  <a:pt x="22" y="438"/>
                </a:lnTo>
                <a:lnTo>
                  <a:pt x="22" y="432"/>
                </a:lnTo>
                <a:lnTo>
                  <a:pt x="27" y="421"/>
                </a:lnTo>
                <a:lnTo>
                  <a:pt x="27" y="409"/>
                </a:lnTo>
                <a:lnTo>
                  <a:pt x="22" y="409"/>
                </a:lnTo>
                <a:lnTo>
                  <a:pt x="22" y="404"/>
                </a:lnTo>
                <a:lnTo>
                  <a:pt x="22" y="398"/>
                </a:lnTo>
                <a:lnTo>
                  <a:pt x="22" y="392"/>
                </a:lnTo>
                <a:lnTo>
                  <a:pt x="27" y="392"/>
                </a:lnTo>
                <a:lnTo>
                  <a:pt x="27" y="387"/>
                </a:lnTo>
                <a:lnTo>
                  <a:pt x="32" y="387"/>
                </a:lnTo>
                <a:lnTo>
                  <a:pt x="38" y="392"/>
                </a:lnTo>
                <a:lnTo>
                  <a:pt x="43" y="392"/>
                </a:lnTo>
                <a:lnTo>
                  <a:pt x="48" y="392"/>
                </a:lnTo>
                <a:lnTo>
                  <a:pt x="59" y="392"/>
                </a:lnTo>
                <a:lnTo>
                  <a:pt x="64" y="387"/>
                </a:lnTo>
                <a:lnTo>
                  <a:pt x="70" y="387"/>
                </a:lnTo>
                <a:lnTo>
                  <a:pt x="75" y="381"/>
                </a:lnTo>
                <a:lnTo>
                  <a:pt x="75" y="375"/>
                </a:lnTo>
                <a:lnTo>
                  <a:pt x="75" y="370"/>
                </a:lnTo>
                <a:lnTo>
                  <a:pt x="70" y="370"/>
                </a:lnTo>
                <a:lnTo>
                  <a:pt x="70" y="364"/>
                </a:lnTo>
                <a:lnTo>
                  <a:pt x="70" y="358"/>
                </a:lnTo>
                <a:lnTo>
                  <a:pt x="70" y="353"/>
                </a:lnTo>
                <a:lnTo>
                  <a:pt x="75" y="347"/>
                </a:lnTo>
                <a:lnTo>
                  <a:pt x="86" y="341"/>
                </a:lnTo>
                <a:lnTo>
                  <a:pt x="91" y="341"/>
                </a:lnTo>
                <a:lnTo>
                  <a:pt x="97" y="341"/>
                </a:lnTo>
                <a:lnTo>
                  <a:pt x="97" y="336"/>
                </a:lnTo>
                <a:lnTo>
                  <a:pt x="102" y="341"/>
                </a:lnTo>
                <a:lnTo>
                  <a:pt x="107" y="336"/>
                </a:lnTo>
                <a:lnTo>
                  <a:pt x="113" y="336"/>
                </a:lnTo>
                <a:lnTo>
                  <a:pt x="118" y="330"/>
                </a:lnTo>
                <a:lnTo>
                  <a:pt x="123" y="336"/>
                </a:lnTo>
                <a:lnTo>
                  <a:pt x="129" y="341"/>
                </a:lnTo>
                <a:lnTo>
                  <a:pt x="129" y="347"/>
                </a:lnTo>
                <a:lnTo>
                  <a:pt x="134" y="347"/>
                </a:lnTo>
                <a:lnTo>
                  <a:pt x="140" y="347"/>
                </a:lnTo>
                <a:lnTo>
                  <a:pt x="140" y="353"/>
                </a:lnTo>
                <a:lnTo>
                  <a:pt x="140" y="358"/>
                </a:lnTo>
                <a:lnTo>
                  <a:pt x="140" y="364"/>
                </a:lnTo>
                <a:lnTo>
                  <a:pt x="140" y="370"/>
                </a:lnTo>
                <a:lnTo>
                  <a:pt x="145" y="370"/>
                </a:lnTo>
                <a:lnTo>
                  <a:pt x="145" y="375"/>
                </a:lnTo>
                <a:lnTo>
                  <a:pt x="150" y="375"/>
                </a:lnTo>
                <a:lnTo>
                  <a:pt x="150" y="370"/>
                </a:lnTo>
                <a:lnTo>
                  <a:pt x="156" y="370"/>
                </a:lnTo>
                <a:lnTo>
                  <a:pt x="156" y="364"/>
                </a:lnTo>
                <a:lnTo>
                  <a:pt x="150" y="364"/>
                </a:lnTo>
                <a:lnTo>
                  <a:pt x="150" y="370"/>
                </a:lnTo>
                <a:lnTo>
                  <a:pt x="145" y="364"/>
                </a:lnTo>
                <a:lnTo>
                  <a:pt x="150" y="364"/>
                </a:lnTo>
                <a:lnTo>
                  <a:pt x="156" y="364"/>
                </a:lnTo>
                <a:lnTo>
                  <a:pt x="166" y="364"/>
                </a:lnTo>
                <a:lnTo>
                  <a:pt x="182" y="353"/>
                </a:lnTo>
                <a:lnTo>
                  <a:pt x="199" y="341"/>
                </a:lnTo>
                <a:lnTo>
                  <a:pt x="209" y="336"/>
                </a:lnTo>
                <a:lnTo>
                  <a:pt x="215" y="324"/>
                </a:lnTo>
                <a:lnTo>
                  <a:pt x="225" y="307"/>
                </a:lnTo>
                <a:lnTo>
                  <a:pt x="236" y="290"/>
                </a:lnTo>
                <a:lnTo>
                  <a:pt x="236" y="273"/>
                </a:lnTo>
                <a:lnTo>
                  <a:pt x="241" y="267"/>
                </a:lnTo>
                <a:lnTo>
                  <a:pt x="241" y="262"/>
                </a:lnTo>
                <a:lnTo>
                  <a:pt x="247" y="256"/>
                </a:lnTo>
                <a:lnTo>
                  <a:pt x="247" y="250"/>
                </a:lnTo>
                <a:lnTo>
                  <a:pt x="247" y="245"/>
                </a:lnTo>
                <a:lnTo>
                  <a:pt x="252" y="239"/>
                </a:lnTo>
                <a:lnTo>
                  <a:pt x="252" y="233"/>
                </a:lnTo>
                <a:lnTo>
                  <a:pt x="252" y="228"/>
                </a:lnTo>
                <a:lnTo>
                  <a:pt x="252" y="222"/>
                </a:lnTo>
                <a:lnTo>
                  <a:pt x="252" y="216"/>
                </a:lnTo>
                <a:lnTo>
                  <a:pt x="258" y="216"/>
                </a:lnTo>
                <a:lnTo>
                  <a:pt x="252" y="211"/>
                </a:lnTo>
                <a:lnTo>
                  <a:pt x="258" y="211"/>
                </a:lnTo>
                <a:lnTo>
                  <a:pt x="258" y="205"/>
                </a:lnTo>
                <a:lnTo>
                  <a:pt x="258" y="199"/>
                </a:lnTo>
                <a:lnTo>
                  <a:pt x="258" y="205"/>
                </a:lnTo>
                <a:lnTo>
                  <a:pt x="263" y="199"/>
                </a:lnTo>
                <a:lnTo>
                  <a:pt x="263" y="194"/>
                </a:lnTo>
                <a:lnTo>
                  <a:pt x="258" y="176"/>
                </a:lnTo>
                <a:lnTo>
                  <a:pt x="258" y="171"/>
                </a:lnTo>
                <a:lnTo>
                  <a:pt x="263" y="171"/>
                </a:lnTo>
                <a:lnTo>
                  <a:pt x="258" y="171"/>
                </a:lnTo>
                <a:lnTo>
                  <a:pt x="258" y="165"/>
                </a:lnTo>
                <a:lnTo>
                  <a:pt x="258" y="159"/>
                </a:lnTo>
                <a:lnTo>
                  <a:pt x="252" y="131"/>
                </a:lnTo>
                <a:lnTo>
                  <a:pt x="236" y="86"/>
                </a:lnTo>
                <a:lnTo>
                  <a:pt x="236" y="80"/>
                </a:lnTo>
                <a:lnTo>
                  <a:pt x="231" y="69"/>
                </a:lnTo>
                <a:lnTo>
                  <a:pt x="236" y="69"/>
                </a:lnTo>
                <a:lnTo>
                  <a:pt x="231" y="69"/>
                </a:lnTo>
                <a:lnTo>
                  <a:pt x="231" y="63"/>
                </a:lnTo>
                <a:lnTo>
                  <a:pt x="225" y="57"/>
                </a:lnTo>
                <a:lnTo>
                  <a:pt x="215" y="29"/>
                </a:lnTo>
                <a:lnTo>
                  <a:pt x="220" y="29"/>
                </a:lnTo>
                <a:lnTo>
                  <a:pt x="220" y="34"/>
                </a:lnTo>
                <a:lnTo>
                  <a:pt x="220" y="29"/>
                </a:lnTo>
                <a:lnTo>
                  <a:pt x="225" y="29"/>
                </a:lnTo>
                <a:lnTo>
                  <a:pt x="231" y="29"/>
                </a:lnTo>
                <a:lnTo>
                  <a:pt x="225" y="29"/>
                </a:lnTo>
                <a:lnTo>
                  <a:pt x="220" y="29"/>
                </a:lnTo>
                <a:lnTo>
                  <a:pt x="215" y="23"/>
                </a:lnTo>
                <a:lnTo>
                  <a:pt x="215" y="17"/>
                </a:lnTo>
                <a:close/>
              </a:path>
            </a:pathLst>
          </a:custGeom>
          <a:solidFill>
            <a:srgbClr val="6699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41225" name="Freeform 449">
            <a:extLst>
              <a:ext uri="{FF2B5EF4-FFF2-40B4-BE49-F238E27FC236}">
                <a16:creationId xmlns:a16="http://schemas.microsoft.com/office/drawing/2014/main" id="{00000000-0008-0000-0200-000049823400}"/>
              </a:ext>
            </a:extLst>
          </xdr:cNvPr>
          <xdr:cNvSpPr>
            <a:spLocks/>
          </xdr:cNvSpPr>
        </xdr:nvSpPr>
        <xdr:spPr bwMode="auto">
          <a:xfrm>
            <a:off x="1176954" y="5219201"/>
            <a:ext cx="45622" cy="22434"/>
          </a:xfrm>
          <a:custGeom>
            <a:avLst/>
            <a:gdLst>
              <a:gd name="T0" fmla="*/ 0 w 7"/>
              <a:gd name="T1" fmla="*/ 2147483646 h 3"/>
              <a:gd name="T2" fmla="*/ 2147483646 w 7"/>
              <a:gd name="T3" fmla="*/ 2147483646 h 3"/>
              <a:gd name="T4" fmla="*/ 2147483646 w 7"/>
              <a:gd name="T5" fmla="*/ 2147483646 h 3"/>
              <a:gd name="T6" fmla="*/ 2147483646 w 7"/>
              <a:gd name="T7" fmla="*/ 0 h 3"/>
              <a:gd name="T8" fmla="*/ 2147483646 w 7"/>
              <a:gd name="T9" fmla="*/ 0 h 3"/>
              <a:gd name="T10" fmla="*/ 2147483646 w 7"/>
              <a:gd name="T11" fmla="*/ 0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3"/>
              <a:gd name="T20" fmla="*/ 7 w 7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3">
                <a:moveTo>
                  <a:pt x="0" y="3"/>
                </a:moveTo>
                <a:lnTo>
                  <a:pt x="1" y="2"/>
                </a:lnTo>
                <a:lnTo>
                  <a:pt x="3" y="1"/>
                </a:lnTo>
                <a:lnTo>
                  <a:pt x="5" y="0"/>
                </a:lnTo>
                <a:lnTo>
                  <a:pt x="7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26" name="Freeform 450">
            <a:extLst>
              <a:ext uri="{FF2B5EF4-FFF2-40B4-BE49-F238E27FC236}">
                <a16:creationId xmlns:a16="http://schemas.microsoft.com/office/drawing/2014/main" id="{00000000-0008-0000-0200-00004A823400}"/>
              </a:ext>
            </a:extLst>
          </xdr:cNvPr>
          <xdr:cNvSpPr>
            <a:spLocks/>
          </xdr:cNvSpPr>
        </xdr:nvSpPr>
        <xdr:spPr bwMode="auto">
          <a:xfrm>
            <a:off x="1236734" y="5226104"/>
            <a:ext cx="34610" cy="46592"/>
          </a:xfrm>
          <a:custGeom>
            <a:avLst/>
            <a:gdLst>
              <a:gd name="T0" fmla="*/ 0 w 5"/>
              <a:gd name="T1" fmla="*/ 0 h 6"/>
              <a:gd name="T2" fmla="*/ 2147483646 w 5"/>
              <a:gd name="T3" fmla="*/ 2147483646 h 6"/>
              <a:gd name="T4" fmla="*/ 2147483646 w 5"/>
              <a:gd name="T5" fmla="*/ 2147483646 h 6"/>
              <a:gd name="T6" fmla="*/ 0 60000 65536"/>
              <a:gd name="T7" fmla="*/ 0 60000 65536"/>
              <a:gd name="T8" fmla="*/ 0 60000 65536"/>
              <a:gd name="T9" fmla="*/ 0 w 5"/>
              <a:gd name="T10" fmla="*/ 0 h 6"/>
              <a:gd name="T11" fmla="*/ 5 w 5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5" h="6">
                <a:moveTo>
                  <a:pt x="0" y="0"/>
                </a:moveTo>
                <a:lnTo>
                  <a:pt x="2" y="1"/>
                </a:lnTo>
                <a:lnTo>
                  <a:pt x="5" y="6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27" name="Freeform 451">
            <a:extLst>
              <a:ext uri="{FF2B5EF4-FFF2-40B4-BE49-F238E27FC236}">
                <a16:creationId xmlns:a16="http://schemas.microsoft.com/office/drawing/2014/main" id="{00000000-0008-0000-0200-00004B823400}"/>
              </a:ext>
            </a:extLst>
          </xdr:cNvPr>
          <xdr:cNvSpPr>
            <a:spLocks/>
          </xdr:cNvSpPr>
        </xdr:nvSpPr>
        <xdr:spPr bwMode="auto">
          <a:xfrm>
            <a:off x="1263478" y="5289953"/>
            <a:ext cx="7866" cy="60396"/>
          </a:xfrm>
          <a:custGeom>
            <a:avLst/>
            <a:gdLst>
              <a:gd name="T0" fmla="*/ 2147483646 w 1"/>
              <a:gd name="T1" fmla="*/ 0 h 8"/>
              <a:gd name="T2" fmla="*/ 2147483646 w 1"/>
              <a:gd name="T3" fmla="*/ 0 h 8"/>
              <a:gd name="T4" fmla="*/ 2147483646 w 1"/>
              <a:gd name="T5" fmla="*/ 2147483646 h 8"/>
              <a:gd name="T6" fmla="*/ 0 w 1"/>
              <a:gd name="T7" fmla="*/ 2147483646 h 8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8"/>
              <a:gd name="T14" fmla="*/ 1 w 1"/>
              <a:gd name="T15" fmla="*/ 8 h 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8">
                <a:moveTo>
                  <a:pt x="1" y="0"/>
                </a:moveTo>
                <a:lnTo>
                  <a:pt x="1" y="0"/>
                </a:lnTo>
                <a:lnTo>
                  <a:pt x="1" y="4"/>
                </a:lnTo>
                <a:lnTo>
                  <a:pt x="0" y="8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28" name="Freeform 452">
            <a:extLst>
              <a:ext uri="{FF2B5EF4-FFF2-40B4-BE49-F238E27FC236}">
                <a16:creationId xmlns:a16="http://schemas.microsoft.com/office/drawing/2014/main" id="{00000000-0008-0000-0200-00004C823400}"/>
              </a:ext>
            </a:extLst>
          </xdr:cNvPr>
          <xdr:cNvSpPr>
            <a:spLocks/>
          </xdr:cNvSpPr>
        </xdr:nvSpPr>
        <xdr:spPr bwMode="auto">
          <a:xfrm>
            <a:off x="1263478" y="5365880"/>
            <a:ext cx="7866" cy="53494"/>
          </a:xfrm>
          <a:custGeom>
            <a:avLst/>
            <a:gdLst>
              <a:gd name="T0" fmla="*/ 0 w 1"/>
              <a:gd name="T1" fmla="*/ 0 h 7"/>
              <a:gd name="T2" fmla="*/ 0 w 1"/>
              <a:gd name="T3" fmla="*/ 2147483646 h 7"/>
              <a:gd name="T4" fmla="*/ 0 w 1"/>
              <a:gd name="T5" fmla="*/ 2147483646 h 7"/>
              <a:gd name="T6" fmla="*/ 2147483646 w 1"/>
              <a:gd name="T7" fmla="*/ 2147483646 h 7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7"/>
              <a:gd name="T14" fmla="*/ 1 w 1"/>
              <a:gd name="T15" fmla="*/ 7 h 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7">
                <a:moveTo>
                  <a:pt x="0" y="0"/>
                </a:moveTo>
                <a:lnTo>
                  <a:pt x="0" y="4"/>
                </a:lnTo>
                <a:lnTo>
                  <a:pt x="0" y="6"/>
                </a:lnTo>
                <a:lnTo>
                  <a:pt x="1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29" name="Freeform 453">
            <a:extLst>
              <a:ext uri="{FF2B5EF4-FFF2-40B4-BE49-F238E27FC236}">
                <a16:creationId xmlns:a16="http://schemas.microsoft.com/office/drawing/2014/main" id="{00000000-0008-0000-0200-00004D823400}"/>
              </a:ext>
            </a:extLst>
          </xdr:cNvPr>
          <xdr:cNvSpPr>
            <a:spLocks/>
          </xdr:cNvSpPr>
        </xdr:nvSpPr>
        <xdr:spPr bwMode="auto">
          <a:xfrm>
            <a:off x="1283930" y="5434905"/>
            <a:ext cx="26744" cy="46591"/>
          </a:xfrm>
          <a:custGeom>
            <a:avLst/>
            <a:gdLst>
              <a:gd name="T0" fmla="*/ 0 w 4"/>
              <a:gd name="T1" fmla="*/ 0 h 6"/>
              <a:gd name="T2" fmla="*/ 0 w 4"/>
              <a:gd name="T3" fmla="*/ 0 h 6"/>
              <a:gd name="T4" fmla="*/ 2147483646 w 4"/>
              <a:gd name="T5" fmla="*/ 2147483646 h 6"/>
              <a:gd name="T6" fmla="*/ 2147483646 w 4"/>
              <a:gd name="T7" fmla="*/ 2147483646 h 6"/>
              <a:gd name="T8" fmla="*/ 2147483646 w 4"/>
              <a:gd name="T9" fmla="*/ 2147483646 h 6"/>
              <a:gd name="T10" fmla="*/ 2147483646 w 4"/>
              <a:gd name="T11" fmla="*/ 2147483646 h 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"/>
              <a:gd name="T19" fmla="*/ 0 h 6"/>
              <a:gd name="T20" fmla="*/ 4 w 4"/>
              <a:gd name="T21" fmla="*/ 6 h 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" h="6">
                <a:moveTo>
                  <a:pt x="0" y="0"/>
                </a:moveTo>
                <a:lnTo>
                  <a:pt x="0" y="0"/>
                </a:lnTo>
                <a:lnTo>
                  <a:pt x="2" y="4"/>
                </a:lnTo>
                <a:lnTo>
                  <a:pt x="3" y="5"/>
                </a:lnTo>
                <a:lnTo>
                  <a:pt x="4" y="6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30" name="Freeform 454">
            <a:extLst>
              <a:ext uri="{FF2B5EF4-FFF2-40B4-BE49-F238E27FC236}">
                <a16:creationId xmlns:a16="http://schemas.microsoft.com/office/drawing/2014/main" id="{00000000-0008-0000-0200-00004E823400}"/>
              </a:ext>
            </a:extLst>
          </xdr:cNvPr>
          <xdr:cNvSpPr>
            <a:spLocks/>
          </xdr:cNvSpPr>
        </xdr:nvSpPr>
        <xdr:spPr bwMode="auto">
          <a:xfrm>
            <a:off x="1324832" y="5488399"/>
            <a:ext cx="40903" cy="39690"/>
          </a:xfrm>
          <a:custGeom>
            <a:avLst/>
            <a:gdLst>
              <a:gd name="T0" fmla="*/ 0 w 6"/>
              <a:gd name="T1" fmla="*/ 0 h 5"/>
              <a:gd name="T2" fmla="*/ 2147483646 w 6"/>
              <a:gd name="T3" fmla="*/ 2147483646 h 5"/>
              <a:gd name="T4" fmla="*/ 2147483646 w 6"/>
              <a:gd name="T5" fmla="*/ 2147483646 h 5"/>
              <a:gd name="T6" fmla="*/ 2147483646 w 6"/>
              <a:gd name="T7" fmla="*/ 2147483646 h 5"/>
              <a:gd name="T8" fmla="*/ 2147483646 w 6"/>
              <a:gd name="T9" fmla="*/ 2147483646 h 5"/>
              <a:gd name="T10" fmla="*/ 2147483646 w 6"/>
              <a:gd name="T11" fmla="*/ 2147483646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5"/>
              <a:gd name="T20" fmla="*/ 6 w 6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5">
                <a:moveTo>
                  <a:pt x="0" y="0"/>
                </a:moveTo>
                <a:lnTo>
                  <a:pt x="1" y="1"/>
                </a:lnTo>
                <a:lnTo>
                  <a:pt x="3" y="3"/>
                </a:lnTo>
                <a:lnTo>
                  <a:pt x="4" y="4"/>
                </a:lnTo>
                <a:lnTo>
                  <a:pt x="5" y="5"/>
                </a:lnTo>
                <a:lnTo>
                  <a:pt x="6" y="5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31" name="Freeform 455">
            <a:extLst>
              <a:ext uri="{FF2B5EF4-FFF2-40B4-BE49-F238E27FC236}">
                <a16:creationId xmlns:a16="http://schemas.microsoft.com/office/drawing/2014/main" id="{00000000-0008-0000-0200-00004F823400}"/>
              </a:ext>
            </a:extLst>
          </xdr:cNvPr>
          <xdr:cNvSpPr>
            <a:spLocks/>
          </xdr:cNvSpPr>
        </xdr:nvSpPr>
        <xdr:spPr bwMode="auto">
          <a:xfrm>
            <a:off x="1379893" y="5534991"/>
            <a:ext cx="25171" cy="39689"/>
          </a:xfrm>
          <a:custGeom>
            <a:avLst/>
            <a:gdLst>
              <a:gd name="T0" fmla="*/ 0 w 4"/>
              <a:gd name="T1" fmla="*/ 0 h 5"/>
              <a:gd name="T2" fmla="*/ 2147483646 w 4"/>
              <a:gd name="T3" fmla="*/ 2147483646 h 5"/>
              <a:gd name="T4" fmla="*/ 2147483646 w 4"/>
              <a:gd name="T5" fmla="*/ 2147483646 h 5"/>
              <a:gd name="T6" fmla="*/ 2147483646 w 4"/>
              <a:gd name="T7" fmla="*/ 2147483646 h 5"/>
              <a:gd name="T8" fmla="*/ 2147483646 w 4"/>
              <a:gd name="T9" fmla="*/ 2147483646 h 5"/>
              <a:gd name="T10" fmla="*/ 2147483646 w 4"/>
              <a:gd name="T11" fmla="*/ 2147483646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"/>
              <a:gd name="T19" fmla="*/ 0 h 5"/>
              <a:gd name="T20" fmla="*/ 4 w 4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" h="5">
                <a:moveTo>
                  <a:pt x="0" y="0"/>
                </a:moveTo>
                <a:lnTo>
                  <a:pt x="1" y="1"/>
                </a:lnTo>
                <a:lnTo>
                  <a:pt x="3" y="1"/>
                </a:lnTo>
                <a:lnTo>
                  <a:pt x="4" y="3"/>
                </a:lnTo>
                <a:lnTo>
                  <a:pt x="3" y="4"/>
                </a:lnTo>
                <a:lnTo>
                  <a:pt x="3" y="5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32" name="Freeform 456">
            <a:extLst>
              <a:ext uri="{FF2B5EF4-FFF2-40B4-BE49-F238E27FC236}">
                <a16:creationId xmlns:a16="http://schemas.microsoft.com/office/drawing/2014/main" id="{00000000-0008-0000-0200-000050823400}"/>
              </a:ext>
            </a:extLst>
          </xdr:cNvPr>
          <xdr:cNvSpPr>
            <a:spLocks/>
          </xdr:cNvSpPr>
        </xdr:nvSpPr>
        <xdr:spPr bwMode="auto">
          <a:xfrm>
            <a:off x="1398771" y="5590211"/>
            <a:ext cx="12585" cy="44866"/>
          </a:xfrm>
          <a:custGeom>
            <a:avLst/>
            <a:gdLst>
              <a:gd name="T0" fmla="*/ 0 w 2"/>
              <a:gd name="T1" fmla="*/ 0 h 6"/>
              <a:gd name="T2" fmla="*/ 0 w 2"/>
              <a:gd name="T3" fmla="*/ 2147483646 h 6"/>
              <a:gd name="T4" fmla="*/ 2147483646 w 2"/>
              <a:gd name="T5" fmla="*/ 2147483646 h 6"/>
              <a:gd name="T6" fmla="*/ 2147483646 w 2"/>
              <a:gd name="T7" fmla="*/ 2147483646 h 6"/>
              <a:gd name="T8" fmla="*/ 2147483646 w 2"/>
              <a:gd name="T9" fmla="*/ 2147483646 h 6"/>
              <a:gd name="T10" fmla="*/ 2147483646 w 2"/>
              <a:gd name="T11" fmla="*/ 2147483646 h 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6"/>
              <a:gd name="T20" fmla="*/ 2 w 2"/>
              <a:gd name="T21" fmla="*/ 6 h 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6">
                <a:moveTo>
                  <a:pt x="0" y="0"/>
                </a:moveTo>
                <a:lnTo>
                  <a:pt x="0" y="1"/>
                </a:lnTo>
                <a:lnTo>
                  <a:pt x="2" y="2"/>
                </a:lnTo>
                <a:lnTo>
                  <a:pt x="1" y="3"/>
                </a:lnTo>
                <a:lnTo>
                  <a:pt x="1" y="5"/>
                </a:lnTo>
                <a:lnTo>
                  <a:pt x="2" y="6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33" name="Freeform 457">
            <a:extLst>
              <a:ext uri="{FF2B5EF4-FFF2-40B4-BE49-F238E27FC236}">
                <a16:creationId xmlns:a16="http://schemas.microsoft.com/office/drawing/2014/main" id="{00000000-0008-0000-0200-000051823400}"/>
              </a:ext>
            </a:extLst>
          </xdr:cNvPr>
          <xdr:cNvSpPr>
            <a:spLocks/>
          </xdr:cNvSpPr>
        </xdr:nvSpPr>
        <xdr:spPr bwMode="auto">
          <a:xfrm>
            <a:off x="1419223" y="5635077"/>
            <a:ext cx="47195" cy="17256"/>
          </a:xfrm>
          <a:custGeom>
            <a:avLst/>
            <a:gdLst>
              <a:gd name="T0" fmla="*/ 0 w 7"/>
              <a:gd name="T1" fmla="*/ 2147483646 h 2"/>
              <a:gd name="T2" fmla="*/ 2147483646 w 7"/>
              <a:gd name="T3" fmla="*/ 2147483646 h 2"/>
              <a:gd name="T4" fmla="*/ 2147483646 w 7"/>
              <a:gd name="T5" fmla="*/ 2147483646 h 2"/>
              <a:gd name="T6" fmla="*/ 2147483646 w 7"/>
              <a:gd name="T7" fmla="*/ 2147483646 h 2"/>
              <a:gd name="T8" fmla="*/ 2147483646 w 7"/>
              <a:gd name="T9" fmla="*/ 0 h 2"/>
              <a:gd name="T10" fmla="*/ 2147483646 w 7"/>
              <a:gd name="T11" fmla="*/ 0 h 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2"/>
              <a:gd name="T20" fmla="*/ 7 w 7"/>
              <a:gd name="T21" fmla="*/ 2 h 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2">
                <a:moveTo>
                  <a:pt x="0" y="1"/>
                </a:moveTo>
                <a:lnTo>
                  <a:pt x="1" y="2"/>
                </a:lnTo>
                <a:lnTo>
                  <a:pt x="3" y="2"/>
                </a:lnTo>
                <a:lnTo>
                  <a:pt x="4" y="1"/>
                </a:lnTo>
                <a:lnTo>
                  <a:pt x="5" y="0"/>
                </a:lnTo>
                <a:lnTo>
                  <a:pt x="7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34" name="Freeform 458">
            <a:extLst>
              <a:ext uri="{FF2B5EF4-FFF2-40B4-BE49-F238E27FC236}">
                <a16:creationId xmlns:a16="http://schemas.microsoft.com/office/drawing/2014/main" id="{00000000-0008-0000-0200-000052823400}"/>
              </a:ext>
            </a:extLst>
          </xdr:cNvPr>
          <xdr:cNvSpPr>
            <a:spLocks/>
          </xdr:cNvSpPr>
        </xdr:nvSpPr>
        <xdr:spPr bwMode="auto">
          <a:xfrm>
            <a:off x="1480576" y="5635077"/>
            <a:ext cx="39330" cy="31061"/>
          </a:xfrm>
          <a:custGeom>
            <a:avLst/>
            <a:gdLst>
              <a:gd name="T0" fmla="*/ 0 w 6"/>
              <a:gd name="T1" fmla="*/ 0 h 4"/>
              <a:gd name="T2" fmla="*/ 2147483646 w 6"/>
              <a:gd name="T3" fmla="*/ 2147483646 h 4"/>
              <a:gd name="T4" fmla="*/ 2147483646 w 6"/>
              <a:gd name="T5" fmla="*/ 2147483646 h 4"/>
              <a:gd name="T6" fmla="*/ 2147483646 w 6"/>
              <a:gd name="T7" fmla="*/ 2147483646 h 4"/>
              <a:gd name="T8" fmla="*/ 2147483646 w 6"/>
              <a:gd name="T9" fmla="*/ 2147483646 h 4"/>
              <a:gd name="T10" fmla="*/ 2147483646 w 6"/>
              <a:gd name="T11" fmla="*/ 2147483646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4"/>
              <a:gd name="T20" fmla="*/ 6 w 6"/>
              <a:gd name="T21" fmla="*/ 4 h 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4">
                <a:moveTo>
                  <a:pt x="0" y="0"/>
                </a:moveTo>
                <a:lnTo>
                  <a:pt x="1" y="1"/>
                </a:lnTo>
                <a:lnTo>
                  <a:pt x="2" y="2"/>
                </a:lnTo>
                <a:lnTo>
                  <a:pt x="3" y="4"/>
                </a:lnTo>
                <a:lnTo>
                  <a:pt x="5" y="3"/>
                </a:lnTo>
                <a:lnTo>
                  <a:pt x="6" y="2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35" name="Freeform 459">
            <a:extLst>
              <a:ext uri="{FF2B5EF4-FFF2-40B4-BE49-F238E27FC236}">
                <a16:creationId xmlns:a16="http://schemas.microsoft.com/office/drawing/2014/main" id="{00000000-0008-0000-0200-000053823400}"/>
              </a:ext>
            </a:extLst>
          </xdr:cNvPr>
          <xdr:cNvSpPr>
            <a:spLocks/>
          </xdr:cNvSpPr>
        </xdr:nvSpPr>
        <xdr:spPr bwMode="auto">
          <a:xfrm>
            <a:off x="1513613" y="5604016"/>
            <a:ext cx="40903" cy="39689"/>
          </a:xfrm>
          <a:custGeom>
            <a:avLst/>
            <a:gdLst>
              <a:gd name="T0" fmla="*/ 0 w 6"/>
              <a:gd name="T1" fmla="*/ 2147483646 h 5"/>
              <a:gd name="T2" fmla="*/ 2147483646 w 6"/>
              <a:gd name="T3" fmla="*/ 2147483646 h 5"/>
              <a:gd name="T4" fmla="*/ 2147483646 w 6"/>
              <a:gd name="T5" fmla="*/ 2147483646 h 5"/>
              <a:gd name="T6" fmla="*/ 2147483646 w 6"/>
              <a:gd name="T7" fmla="*/ 2147483646 h 5"/>
              <a:gd name="T8" fmla="*/ 2147483646 w 6"/>
              <a:gd name="T9" fmla="*/ 0 h 5"/>
              <a:gd name="T10" fmla="*/ 2147483646 w 6"/>
              <a:gd name="T11" fmla="*/ 0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5"/>
              <a:gd name="T20" fmla="*/ 6 w 6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5">
                <a:moveTo>
                  <a:pt x="0" y="5"/>
                </a:moveTo>
                <a:lnTo>
                  <a:pt x="2" y="3"/>
                </a:lnTo>
                <a:lnTo>
                  <a:pt x="3" y="2"/>
                </a:lnTo>
                <a:lnTo>
                  <a:pt x="5" y="1"/>
                </a:lnTo>
                <a:lnTo>
                  <a:pt x="6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36" name="Freeform 460">
            <a:extLst>
              <a:ext uri="{FF2B5EF4-FFF2-40B4-BE49-F238E27FC236}">
                <a16:creationId xmlns:a16="http://schemas.microsoft.com/office/drawing/2014/main" id="{00000000-0008-0000-0200-000054823400}"/>
              </a:ext>
            </a:extLst>
          </xdr:cNvPr>
          <xdr:cNvSpPr>
            <a:spLocks/>
          </xdr:cNvSpPr>
        </xdr:nvSpPr>
        <xdr:spPr bwMode="auto">
          <a:xfrm>
            <a:off x="1568674" y="5543619"/>
            <a:ext cx="12585" cy="53495"/>
          </a:xfrm>
          <a:custGeom>
            <a:avLst/>
            <a:gdLst>
              <a:gd name="T0" fmla="*/ 0 w 2"/>
              <a:gd name="T1" fmla="*/ 2147483646 h 7"/>
              <a:gd name="T2" fmla="*/ 0 w 2"/>
              <a:gd name="T3" fmla="*/ 2147483646 h 7"/>
              <a:gd name="T4" fmla="*/ 0 w 2"/>
              <a:gd name="T5" fmla="*/ 2147483646 h 7"/>
              <a:gd name="T6" fmla="*/ 2147483646 w 2"/>
              <a:gd name="T7" fmla="*/ 2147483646 h 7"/>
              <a:gd name="T8" fmla="*/ 2147483646 w 2"/>
              <a:gd name="T9" fmla="*/ 2147483646 h 7"/>
              <a:gd name="T10" fmla="*/ 2147483646 w 2"/>
              <a:gd name="T11" fmla="*/ 0 h 7"/>
              <a:gd name="T12" fmla="*/ 2147483646 w 2"/>
              <a:gd name="T13" fmla="*/ 0 h 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"/>
              <a:gd name="T22" fmla="*/ 0 h 7"/>
              <a:gd name="T23" fmla="*/ 2 w 2"/>
              <a:gd name="T24" fmla="*/ 7 h 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" h="7">
                <a:moveTo>
                  <a:pt x="0" y="7"/>
                </a:moveTo>
                <a:lnTo>
                  <a:pt x="0" y="7"/>
                </a:lnTo>
                <a:lnTo>
                  <a:pt x="0" y="5"/>
                </a:lnTo>
                <a:lnTo>
                  <a:pt x="1" y="3"/>
                </a:lnTo>
                <a:lnTo>
                  <a:pt x="1" y="1"/>
                </a:lnTo>
                <a:lnTo>
                  <a:pt x="2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37" name="Freeform 461">
            <a:extLst>
              <a:ext uri="{FF2B5EF4-FFF2-40B4-BE49-F238E27FC236}">
                <a16:creationId xmlns:a16="http://schemas.microsoft.com/office/drawing/2014/main" id="{00000000-0008-0000-0200-000055823400}"/>
              </a:ext>
            </a:extLst>
          </xdr:cNvPr>
          <xdr:cNvSpPr>
            <a:spLocks/>
          </xdr:cNvSpPr>
        </xdr:nvSpPr>
        <xdr:spPr bwMode="auto">
          <a:xfrm>
            <a:off x="1587552" y="5465966"/>
            <a:ext cx="6293" cy="62122"/>
          </a:xfrm>
          <a:custGeom>
            <a:avLst/>
            <a:gdLst>
              <a:gd name="T0" fmla="*/ 0 w 1"/>
              <a:gd name="T1" fmla="*/ 2147483646 h 8"/>
              <a:gd name="T2" fmla="*/ 2147483646 w 1"/>
              <a:gd name="T3" fmla="*/ 2147483646 h 8"/>
              <a:gd name="T4" fmla="*/ 2147483646 w 1"/>
              <a:gd name="T5" fmla="*/ 2147483646 h 8"/>
              <a:gd name="T6" fmla="*/ 2147483646 w 1"/>
              <a:gd name="T7" fmla="*/ 2147483646 h 8"/>
              <a:gd name="T8" fmla="*/ 2147483646 w 1"/>
              <a:gd name="T9" fmla="*/ 0 h 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8"/>
              <a:gd name="T17" fmla="*/ 1 w 1"/>
              <a:gd name="T18" fmla="*/ 8 h 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8">
                <a:moveTo>
                  <a:pt x="0" y="8"/>
                </a:moveTo>
                <a:lnTo>
                  <a:pt x="1" y="6"/>
                </a:lnTo>
                <a:lnTo>
                  <a:pt x="1" y="3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38" name="Freeform 462">
            <a:extLst>
              <a:ext uri="{FF2B5EF4-FFF2-40B4-BE49-F238E27FC236}">
                <a16:creationId xmlns:a16="http://schemas.microsoft.com/office/drawing/2014/main" id="{00000000-0008-0000-0200-000056823400}"/>
              </a:ext>
            </a:extLst>
          </xdr:cNvPr>
          <xdr:cNvSpPr>
            <a:spLocks/>
          </xdr:cNvSpPr>
        </xdr:nvSpPr>
        <xdr:spPr bwMode="auto">
          <a:xfrm>
            <a:off x="1601711" y="5457338"/>
            <a:ext cx="55061" cy="8629"/>
          </a:xfrm>
          <a:custGeom>
            <a:avLst/>
            <a:gdLst>
              <a:gd name="T0" fmla="*/ 0 w 8"/>
              <a:gd name="T1" fmla="*/ 0 h 1"/>
              <a:gd name="T2" fmla="*/ 2147483646 w 8"/>
              <a:gd name="T3" fmla="*/ 0 h 1"/>
              <a:gd name="T4" fmla="*/ 2147483646 w 8"/>
              <a:gd name="T5" fmla="*/ 2147483646 h 1"/>
              <a:gd name="T6" fmla="*/ 2147483646 w 8"/>
              <a:gd name="T7" fmla="*/ 2147483646 h 1"/>
              <a:gd name="T8" fmla="*/ 2147483646 w 8"/>
              <a:gd name="T9" fmla="*/ 2147483646 h 1"/>
              <a:gd name="T10" fmla="*/ 2147483646 w 8"/>
              <a:gd name="T11" fmla="*/ 2147483646 h 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8"/>
              <a:gd name="T19" fmla="*/ 0 h 1"/>
              <a:gd name="T20" fmla="*/ 8 w 8"/>
              <a:gd name="T21" fmla="*/ 1 h 1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8" h="1">
                <a:moveTo>
                  <a:pt x="0" y="0"/>
                </a:moveTo>
                <a:lnTo>
                  <a:pt x="2" y="0"/>
                </a:lnTo>
                <a:lnTo>
                  <a:pt x="4" y="1"/>
                </a:lnTo>
                <a:lnTo>
                  <a:pt x="6" y="1"/>
                </a:lnTo>
                <a:lnTo>
                  <a:pt x="8" y="1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39" name="Freeform 463">
            <a:extLst>
              <a:ext uri="{FF2B5EF4-FFF2-40B4-BE49-F238E27FC236}">
                <a16:creationId xmlns:a16="http://schemas.microsoft.com/office/drawing/2014/main" id="{00000000-0008-0000-0200-000057823400}"/>
              </a:ext>
            </a:extLst>
          </xdr:cNvPr>
          <xdr:cNvSpPr>
            <a:spLocks/>
          </xdr:cNvSpPr>
        </xdr:nvSpPr>
        <xdr:spPr bwMode="auto">
          <a:xfrm>
            <a:off x="1663065" y="5474594"/>
            <a:ext cx="12585" cy="53495"/>
          </a:xfrm>
          <a:custGeom>
            <a:avLst/>
            <a:gdLst>
              <a:gd name="T0" fmla="*/ 2147483646 w 2"/>
              <a:gd name="T1" fmla="*/ 0 h 7"/>
              <a:gd name="T2" fmla="*/ 2147483646 w 2"/>
              <a:gd name="T3" fmla="*/ 2147483646 h 7"/>
              <a:gd name="T4" fmla="*/ 2147483646 w 2"/>
              <a:gd name="T5" fmla="*/ 2147483646 h 7"/>
              <a:gd name="T6" fmla="*/ 2147483646 w 2"/>
              <a:gd name="T7" fmla="*/ 2147483646 h 7"/>
              <a:gd name="T8" fmla="*/ 0 w 2"/>
              <a:gd name="T9" fmla="*/ 2147483646 h 7"/>
              <a:gd name="T10" fmla="*/ 0 w 2"/>
              <a:gd name="T11" fmla="*/ 2147483646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7"/>
              <a:gd name="T20" fmla="*/ 2 w 2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7">
                <a:moveTo>
                  <a:pt x="1" y="0"/>
                </a:moveTo>
                <a:lnTo>
                  <a:pt x="2" y="1"/>
                </a:lnTo>
                <a:lnTo>
                  <a:pt x="1" y="3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40" name="Freeform 464">
            <a:extLst>
              <a:ext uri="{FF2B5EF4-FFF2-40B4-BE49-F238E27FC236}">
                <a16:creationId xmlns:a16="http://schemas.microsoft.com/office/drawing/2014/main" id="{00000000-0008-0000-0200-000058823400}"/>
              </a:ext>
            </a:extLst>
          </xdr:cNvPr>
          <xdr:cNvSpPr>
            <a:spLocks/>
          </xdr:cNvSpPr>
        </xdr:nvSpPr>
        <xdr:spPr bwMode="auto">
          <a:xfrm>
            <a:off x="1656772" y="5543619"/>
            <a:ext cx="6293" cy="60397"/>
          </a:xfrm>
          <a:custGeom>
            <a:avLst/>
            <a:gdLst>
              <a:gd name="T0" fmla="*/ 2147483646 w 1"/>
              <a:gd name="T1" fmla="*/ 0 h 8"/>
              <a:gd name="T2" fmla="*/ 2147483646 w 1"/>
              <a:gd name="T3" fmla="*/ 2147483646 h 8"/>
              <a:gd name="T4" fmla="*/ 0 w 1"/>
              <a:gd name="T5" fmla="*/ 2147483646 h 8"/>
              <a:gd name="T6" fmla="*/ 0 w 1"/>
              <a:gd name="T7" fmla="*/ 2147483646 h 8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8"/>
              <a:gd name="T14" fmla="*/ 1 w 1"/>
              <a:gd name="T15" fmla="*/ 8 h 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8">
                <a:moveTo>
                  <a:pt x="1" y="0"/>
                </a:moveTo>
                <a:lnTo>
                  <a:pt x="1" y="3"/>
                </a:lnTo>
                <a:lnTo>
                  <a:pt x="0" y="5"/>
                </a:lnTo>
                <a:lnTo>
                  <a:pt x="0" y="8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41" name="Freeform 465">
            <a:extLst>
              <a:ext uri="{FF2B5EF4-FFF2-40B4-BE49-F238E27FC236}">
                <a16:creationId xmlns:a16="http://schemas.microsoft.com/office/drawing/2014/main" id="{00000000-0008-0000-0200-000059823400}"/>
              </a:ext>
            </a:extLst>
          </xdr:cNvPr>
          <xdr:cNvSpPr>
            <a:spLocks/>
          </xdr:cNvSpPr>
        </xdr:nvSpPr>
        <xdr:spPr bwMode="auto">
          <a:xfrm>
            <a:off x="1648906" y="5621272"/>
            <a:ext cx="14158" cy="53494"/>
          </a:xfrm>
          <a:custGeom>
            <a:avLst/>
            <a:gdLst>
              <a:gd name="T0" fmla="*/ 2147483646 w 2"/>
              <a:gd name="T1" fmla="*/ 0 h 7"/>
              <a:gd name="T2" fmla="*/ 2147483646 w 2"/>
              <a:gd name="T3" fmla="*/ 0 h 7"/>
              <a:gd name="T4" fmla="*/ 2147483646 w 2"/>
              <a:gd name="T5" fmla="*/ 2147483646 h 7"/>
              <a:gd name="T6" fmla="*/ 2147483646 w 2"/>
              <a:gd name="T7" fmla="*/ 2147483646 h 7"/>
              <a:gd name="T8" fmla="*/ 2147483646 w 2"/>
              <a:gd name="T9" fmla="*/ 2147483646 h 7"/>
              <a:gd name="T10" fmla="*/ 0 w 2"/>
              <a:gd name="T11" fmla="*/ 2147483646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7"/>
              <a:gd name="T20" fmla="*/ 2 w 2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7">
                <a:moveTo>
                  <a:pt x="1" y="0"/>
                </a:moveTo>
                <a:lnTo>
                  <a:pt x="1" y="0"/>
                </a:lnTo>
                <a:lnTo>
                  <a:pt x="1" y="2"/>
                </a:lnTo>
                <a:lnTo>
                  <a:pt x="2" y="4"/>
                </a:lnTo>
                <a:lnTo>
                  <a:pt x="1" y="5"/>
                </a:lnTo>
                <a:lnTo>
                  <a:pt x="0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42" name="Freeform 466">
            <a:extLst>
              <a:ext uri="{FF2B5EF4-FFF2-40B4-BE49-F238E27FC236}">
                <a16:creationId xmlns:a16="http://schemas.microsoft.com/office/drawing/2014/main" id="{00000000-0008-0000-0200-00005A823400}"/>
              </a:ext>
            </a:extLst>
          </xdr:cNvPr>
          <xdr:cNvSpPr>
            <a:spLocks/>
          </xdr:cNvSpPr>
        </xdr:nvSpPr>
        <xdr:spPr bwMode="auto">
          <a:xfrm>
            <a:off x="1648906" y="5690297"/>
            <a:ext cx="14158" cy="37964"/>
          </a:xfrm>
          <a:custGeom>
            <a:avLst/>
            <a:gdLst>
              <a:gd name="T0" fmla="*/ 0 w 2"/>
              <a:gd name="T1" fmla="*/ 0 h 5"/>
              <a:gd name="T2" fmla="*/ 0 w 2"/>
              <a:gd name="T3" fmla="*/ 0 h 5"/>
              <a:gd name="T4" fmla="*/ 0 w 2"/>
              <a:gd name="T5" fmla="*/ 2147483646 h 5"/>
              <a:gd name="T6" fmla="*/ 2147483646 w 2"/>
              <a:gd name="T7" fmla="*/ 2147483646 h 5"/>
              <a:gd name="T8" fmla="*/ 2147483646 w 2"/>
              <a:gd name="T9" fmla="*/ 2147483646 h 5"/>
              <a:gd name="T10" fmla="*/ 2147483646 w 2"/>
              <a:gd name="T11" fmla="*/ 2147483646 h 5"/>
              <a:gd name="T12" fmla="*/ 2147483646 w 2"/>
              <a:gd name="T13" fmla="*/ 2147483646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"/>
              <a:gd name="T22" fmla="*/ 0 h 5"/>
              <a:gd name="T23" fmla="*/ 2 w 2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" h="5">
                <a:moveTo>
                  <a:pt x="0" y="0"/>
                </a:moveTo>
                <a:lnTo>
                  <a:pt x="0" y="0"/>
                </a:lnTo>
                <a:lnTo>
                  <a:pt x="0" y="2"/>
                </a:lnTo>
                <a:lnTo>
                  <a:pt x="2" y="2"/>
                </a:lnTo>
                <a:lnTo>
                  <a:pt x="2" y="4"/>
                </a:lnTo>
                <a:lnTo>
                  <a:pt x="1" y="5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43" name="Freeform 467">
            <a:extLst>
              <a:ext uri="{FF2B5EF4-FFF2-40B4-BE49-F238E27FC236}">
                <a16:creationId xmlns:a16="http://schemas.microsoft.com/office/drawing/2014/main" id="{00000000-0008-0000-0200-00005B823400}"/>
              </a:ext>
            </a:extLst>
          </xdr:cNvPr>
          <xdr:cNvSpPr>
            <a:spLocks/>
          </xdr:cNvSpPr>
        </xdr:nvSpPr>
        <xdr:spPr bwMode="auto">
          <a:xfrm>
            <a:off x="1622162" y="5743791"/>
            <a:ext cx="20452" cy="53495"/>
          </a:xfrm>
          <a:custGeom>
            <a:avLst/>
            <a:gdLst>
              <a:gd name="T0" fmla="*/ 2147483646 w 3"/>
              <a:gd name="T1" fmla="*/ 0 h 7"/>
              <a:gd name="T2" fmla="*/ 2147483646 w 3"/>
              <a:gd name="T3" fmla="*/ 0 h 7"/>
              <a:gd name="T4" fmla="*/ 2147483646 w 3"/>
              <a:gd name="T5" fmla="*/ 2147483646 h 7"/>
              <a:gd name="T6" fmla="*/ 2147483646 w 3"/>
              <a:gd name="T7" fmla="*/ 2147483646 h 7"/>
              <a:gd name="T8" fmla="*/ 2147483646 w 3"/>
              <a:gd name="T9" fmla="*/ 2147483646 h 7"/>
              <a:gd name="T10" fmla="*/ 2147483646 w 3"/>
              <a:gd name="T11" fmla="*/ 2147483646 h 7"/>
              <a:gd name="T12" fmla="*/ 0 w 3"/>
              <a:gd name="T13" fmla="*/ 2147483646 h 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"/>
              <a:gd name="T22" fmla="*/ 0 h 7"/>
              <a:gd name="T23" fmla="*/ 3 w 3"/>
              <a:gd name="T24" fmla="*/ 7 h 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" h="7">
                <a:moveTo>
                  <a:pt x="3" y="0"/>
                </a:moveTo>
                <a:lnTo>
                  <a:pt x="3" y="0"/>
                </a:lnTo>
                <a:lnTo>
                  <a:pt x="2" y="1"/>
                </a:lnTo>
                <a:lnTo>
                  <a:pt x="2" y="3"/>
                </a:lnTo>
                <a:lnTo>
                  <a:pt x="2" y="5"/>
                </a:lnTo>
                <a:lnTo>
                  <a:pt x="1" y="6"/>
                </a:lnTo>
                <a:lnTo>
                  <a:pt x="0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44" name="Freeform 468">
            <a:extLst>
              <a:ext uri="{FF2B5EF4-FFF2-40B4-BE49-F238E27FC236}">
                <a16:creationId xmlns:a16="http://schemas.microsoft.com/office/drawing/2014/main" id="{00000000-0008-0000-0200-00005C823400}"/>
              </a:ext>
            </a:extLst>
          </xdr:cNvPr>
          <xdr:cNvSpPr>
            <a:spLocks/>
          </xdr:cNvSpPr>
        </xdr:nvSpPr>
        <xdr:spPr bwMode="auto">
          <a:xfrm>
            <a:off x="1593845" y="5805914"/>
            <a:ext cx="20452" cy="46592"/>
          </a:xfrm>
          <a:custGeom>
            <a:avLst/>
            <a:gdLst>
              <a:gd name="T0" fmla="*/ 2147483646 w 3"/>
              <a:gd name="T1" fmla="*/ 0 h 6"/>
              <a:gd name="T2" fmla="*/ 2147483646 w 3"/>
              <a:gd name="T3" fmla="*/ 0 h 6"/>
              <a:gd name="T4" fmla="*/ 2147483646 w 3"/>
              <a:gd name="T5" fmla="*/ 2147483646 h 6"/>
              <a:gd name="T6" fmla="*/ 2147483646 w 3"/>
              <a:gd name="T7" fmla="*/ 2147483646 h 6"/>
              <a:gd name="T8" fmla="*/ 2147483646 w 3"/>
              <a:gd name="T9" fmla="*/ 2147483646 h 6"/>
              <a:gd name="T10" fmla="*/ 2147483646 w 3"/>
              <a:gd name="T11" fmla="*/ 2147483646 h 6"/>
              <a:gd name="T12" fmla="*/ 0 w 3"/>
              <a:gd name="T13" fmla="*/ 2147483646 h 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"/>
              <a:gd name="T22" fmla="*/ 0 h 6"/>
              <a:gd name="T23" fmla="*/ 3 w 3"/>
              <a:gd name="T24" fmla="*/ 6 h 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" h="6">
                <a:moveTo>
                  <a:pt x="3" y="0"/>
                </a:moveTo>
                <a:lnTo>
                  <a:pt x="3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1" y="6"/>
                </a:lnTo>
                <a:lnTo>
                  <a:pt x="0" y="6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45" name="Freeform 469">
            <a:extLst>
              <a:ext uri="{FF2B5EF4-FFF2-40B4-BE49-F238E27FC236}">
                <a16:creationId xmlns:a16="http://schemas.microsoft.com/office/drawing/2014/main" id="{00000000-0008-0000-0200-00005D823400}"/>
              </a:ext>
            </a:extLst>
          </xdr:cNvPr>
          <xdr:cNvSpPr>
            <a:spLocks/>
          </xdr:cNvSpPr>
        </xdr:nvSpPr>
        <xdr:spPr bwMode="auto">
          <a:xfrm>
            <a:off x="1560809" y="5859409"/>
            <a:ext cx="26744" cy="37964"/>
          </a:xfrm>
          <a:custGeom>
            <a:avLst/>
            <a:gdLst>
              <a:gd name="T0" fmla="*/ 2147483646 w 4"/>
              <a:gd name="T1" fmla="*/ 0 h 5"/>
              <a:gd name="T2" fmla="*/ 2147483646 w 4"/>
              <a:gd name="T3" fmla="*/ 2147483646 h 5"/>
              <a:gd name="T4" fmla="*/ 2147483646 w 4"/>
              <a:gd name="T5" fmla="*/ 2147483646 h 5"/>
              <a:gd name="T6" fmla="*/ 0 w 4"/>
              <a:gd name="T7" fmla="*/ 2147483646 h 5"/>
              <a:gd name="T8" fmla="*/ 0 w 4"/>
              <a:gd name="T9" fmla="*/ 2147483646 h 5"/>
              <a:gd name="T10" fmla="*/ 2147483646 w 4"/>
              <a:gd name="T11" fmla="*/ 2147483646 h 5"/>
              <a:gd name="T12" fmla="*/ 2147483646 w 4"/>
              <a:gd name="T13" fmla="*/ 2147483646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"/>
              <a:gd name="T22" fmla="*/ 0 h 5"/>
              <a:gd name="T23" fmla="*/ 4 w 4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" h="5">
                <a:moveTo>
                  <a:pt x="4" y="0"/>
                </a:moveTo>
                <a:lnTo>
                  <a:pt x="3" y="1"/>
                </a:lnTo>
                <a:lnTo>
                  <a:pt x="1" y="1"/>
                </a:lnTo>
                <a:lnTo>
                  <a:pt x="0" y="2"/>
                </a:lnTo>
                <a:lnTo>
                  <a:pt x="0" y="4"/>
                </a:lnTo>
                <a:lnTo>
                  <a:pt x="1" y="5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46" name="Freeform 470">
            <a:extLst>
              <a:ext uri="{FF2B5EF4-FFF2-40B4-BE49-F238E27FC236}">
                <a16:creationId xmlns:a16="http://schemas.microsoft.com/office/drawing/2014/main" id="{00000000-0008-0000-0200-00005E823400}"/>
              </a:ext>
            </a:extLst>
          </xdr:cNvPr>
          <xdr:cNvSpPr>
            <a:spLocks/>
          </xdr:cNvSpPr>
        </xdr:nvSpPr>
        <xdr:spPr bwMode="auto">
          <a:xfrm>
            <a:off x="1560809" y="5914629"/>
            <a:ext cx="20451" cy="46591"/>
          </a:xfrm>
          <a:custGeom>
            <a:avLst/>
            <a:gdLst>
              <a:gd name="T0" fmla="*/ 2147483646 w 3"/>
              <a:gd name="T1" fmla="*/ 0 h 6"/>
              <a:gd name="T2" fmla="*/ 2147483646 w 3"/>
              <a:gd name="T3" fmla="*/ 2147483646 h 6"/>
              <a:gd name="T4" fmla="*/ 2147483646 w 3"/>
              <a:gd name="T5" fmla="*/ 2147483646 h 6"/>
              <a:gd name="T6" fmla="*/ 2147483646 w 3"/>
              <a:gd name="T7" fmla="*/ 2147483646 h 6"/>
              <a:gd name="T8" fmla="*/ 2147483646 w 3"/>
              <a:gd name="T9" fmla="*/ 2147483646 h 6"/>
              <a:gd name="T10" fmla="*/ 0 w 3"/>
              <a:gd name="T11" fmla="*/ 2147483646 h 6"/>
              <a:gd name="T12" fmla="*/ 0 w 3"/>
              <a:gd name="T13" fmla="*/ 2147483646 h 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"/>
              <a:gd name="T22" fmla="*/ 0 h 6"/>
              <a:gd name="T23" fmla="*/ 3 w 3"/>
              <a:gd name="T24" fmla="*/ 6 h 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" h="6">
                <a:moveTo>
                  <a:pt x="2" y="0"/>
                </a:moveTo>
                <a:lnTo>
                  <a:pt x="2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0" y="6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47" name="Freeform 471">
            <a:extLst>
              <a:ext uri="{FF2B5EF4-FFF2-40B4-BE49-F238E27FC236}">
                <a16:creationId xmlns:a16="http://schemas.microsoft.com/office/drawing/2014/main" id="{00000000-0008-0000-0200-00005F823400}"/>
              </a:ext>
            </a:extLst>
          </xdr:cNvPr>
          <xdr:cNvSpPr>
            <a:spLocks/>
          </xdr:cNvSpPr>
        </xdr:nvSpPr>
        <xdr:spPr bwMode="auto">
          <a:xfrm>
            <a:off x="1540357" y="5975025"/>
            <a:ext cx="14159" cy="55220"/>
          </a:xfrm>
          <a:custGeom>
            <a:avLst/>
            <a:gdLst>
              <a:gd name="T0" fmla="*/ 2147483646 w 2"/>
              <a:gd name="T1" fmla="*/ 0 h 7"/>
              <a:gd name="T2" fmla="*/ 2147483646 w 2"/>
              <a:gd name="T3" fmla="*/ 0 h 7"/>
              <a:gd name="T4" fmla="*/ 2147483646 w 2"/>
              <a:gd name="T5" fmla="*/ 2147483646 h 7"/>
              <a:gd name="T6" fmla="*/ 0 w 2"/>
              <a:gd name="T7" fmla="*/ 2147483646 h 7"/>
              <a:gd name="T8" fmla="*/ 2147483646 w 2"/>
              <a:gd name="T9" fmla="*/ 2147483646 h 7"/>
              <a:gd name="T10" fmla="*/ 0 w 2"/>
              <a:gd name="T11" fmla="*/ 2147483646 h 7"/>
              <a:gd name="T12" fmla="*/ 0 w 2"/>
              <a:gd name="T13" fmla="*/ 2147483646 h 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"/>
              <a:gd name="T22" fmla="*/ 0 h 7"/>
              <a:gd name="T23" fmla="*/ 2 w 2"/>
              <a:gd name="T24" fmla="*/ 7 h 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" h="7">
                <a:moveTo>
                  <a:pt x="2" y="0"/>
                </a:moveTo>
                <a:lnTo>
                  <a:pt x="2" y="0"/>
                </a:ln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0" y="6"/>
                </a:lnTo>
                <a:lnTo>
                  <a:pt x="0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48" name="Freeform 472">
            <a:extLst>
              <a:ext uri="{FF2B5EF4-FFF2-40B4-BE49-F238E27FC236}">
                <a16:creationId xmlns:a16="http://schemas.microsoft.com/office/drawing/2014/main" id="{00000000-0008-0000-0200-000060823400}"/>
              </a:ext>
            </a:extLst>
          </xdr:cNvPr>
          <xdr:cNvSpPr>
            <a:spLocks/>
          </xdr:cNvSpPr>
        </xdr:nvSpPr>
        <xdr:spPr bwMode="auto">
          <a:xfrm>
            <a:off x="1534064" y="6038874"/>
            <a:ext cx="26744" cy="51769"/>
          </a:xfrm>
          <a:custGeom>
            <a:avLst/>
            <a:gdLst>
              <a:gd name="T0" fmla="*/ 2147483646 w 4"/>
              <a:gd name="T1" fmla="*/ 0 h 7"/>
              <a:gd name="T2" fmla="*/ 0 w 4"/>
              <a:gd name="T3" fmla="*/ 2147483646 h 7"/>
              <a:gd name="T4" fmla="*/ 2147483646 w 4"/>
              <a:gd name="T5" fmla="*/ 2147483646 h 7"/>
              <a:gd name="T6" fmla="*/ 2147483646 w 4"/>
              <a:gd name="T7" fmla="*/ 2147483646 h 7"/>
              <a:gd name="T8" fmla="*/ 2147483646 w 4"/>
              <a:gd name="T9" fmla="*/ 2147483646 h 7"/>
              <a:gd name="T10" fmla="*/ 2147483646 w 4"/>
              <a:gd name="T11" fmla="*/ 2147483646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"/>
              <a:gd name="T19" fmla="*/ 0 h 7"/>
              <a:gd name="T20" fmla="*/ 4 w 4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" h="7">
                <a:moveTo>
                  <a:pt x="1" y="0"/>
                </a:moveTo>
                <a:lnTo>
                  <a:pt x="0" y="1"/>
                </a:lnTo>
                <a:lnTo>
                  <a:pt x="1" y="2"/>
                </a:lnTo>
                <a:lnTo>
                  <a:pt x="2" y="3"/>
                </a:lnTo>
                <a:lnTo>
                  <a:pt x="3" y="5"/>
                </a:lnTo>
                <a:lnTo>
                  <a:pt x="4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49" name="Freeform 473">
            <a:extLst>
              <a:ext uri="{FF2B5EF4-FFF2-40B4-BE49-F238E27FC236}">
                <a16:creationId xmlns:a16="http://schemas.microsoft.com/office/drawing/2014/main" id="{00000000-0008-0000-0200-000061823400}"/>
              </a:ext>
            </a:extLst>
          </xdr:cNvPr>
          <xdr:cNvSpPr>
            <a:spLocks/>
          </xdr:cNvSpPr>
        </xdr:nvSpPr>
        <xdr:spPr bwMode="auto">
          <a:xfrm>
            <a:off x="1560809" y="6107899"/>
            <a:ext cx="7865" cy="51769"/>
          </a:xfrm>
          <a:custGeom>
            <a:avLst/>
            <a:gdLst>
              <a:gd name="T0" fmla="*/ 0 w 1"/>
              <a:gd name="T1" fmla="*/ 0 h 7"/>
              <a:gd name="T2" fmla="*/ 0 w 1"/>
              <a:gd name="T3" fmla="*/ 0 h 7"/>
              <a:gd name="T4" fmla="*/ 2147483646 w 1"/>
              <a:gd name="T5" fmla="*/ 2147483646 h 7"/>
              <a:gd name="T6" fmla="*/ 2147483646 w 1"/>
              <a:gd name="T7" fmla="*/ 2147483646 h 7"/>
              <a:gd name="T8" fmla="*/ 0 w 1"/>
              <a:gd name="T9" fmla="*/ 2147483646 h 7"/>
              <a:gd name="T10" fmla="*/ 0 w 1"/>
              <a:gd name="T11" fmla="*/ 2147483646 h 7"/>
              <a:gd name="T12" fmla="*/ 2147483646 w 1"/>
              <a:gd name="T13" fmla="*/ 2147483646 h 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"/>
              <a:gd name="T22" fmla="*/ 0 h 7"/>
              <a:gd name="T23" fmla="*/ 1 w 1"/>
              <a:gd name="T24" fmla="*/ 7 h 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" h="7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1" y="3"/>
                </a:lnTo>
                <a:lnTo>
                  <a:pt x="0" y="4"/>
                </a:lnTo>
                <a:lnTo>
                  <a:pt x="0" y="6"/>
                </a:lnTo>
                <a:lnTo>
                  <a:pt x="1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50" name="Freeform 474">
            <a:extLst>
              <a:ext uri="{FF2B5EF4-FFF2-40B4-BE49-F238E27FC236}">
                <a16:creationId xmlns:a16="http://schemas.microsoft.com/office/drawing/2014/main" id="{00000000-0008-0000-0200-000062823400}"/>
              </a:ext>
            </a:extLst>
          </xdr:cNvPr>
          <xdr:cNvSpPr>
            <a:spLocks/>
          </xdr:cNvSpPr>
        </xdr:nvSpPr>
        <xdr:spPr bwMode="auto">
          <a:xfrm>
            <a:off x="1560809" y="6176924"/>
            <a:ext cx="14158" cy="46591"/>
          </a:xfrm>
          <a:custGeom>
            <a:avLst/>
            <a:gdLst>
              <a:gd name="T0" fmla="*/ 2147483646 w 2"/>
              <a:gd name="T1" fmla="*/ 0 h 6"/>
              <a:gd name="T2" fmla="*/ 2147483646 w 2"/>
              <a:gd name="T3" fmla="*/ 2147483646 h 6"/>
              <a:gd name="T4" fmla="*/ 2147483646 w 2"/>
              <a:gd name="T5" fmla="*/ 2147483646 h 6"/>
              <a:gd name="T6" fmla="*/ 2147483646 w 2"/>
              <a:gd name="T7" fmla="*/ 2147483646 h 6"/>
              <a:gd name="T8" fmla="*/ 2147483646 w 2"/>
              <a:gd name="T9" fmla="*/ 2147483646 h 6"/>
              <a:gd name="T10" fmla="*/ 0 w 2"/>
              <a:gd name="T11" fmla="*/ 2147483646 h 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6"/>
              <a:gd name="T20" fmla="*/ 2 w 2"/>
              <a:gd name="T21" fmla="*/ 6 h 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6">
                <a:moveTo>
                  <a:pt x="1" y="0"/>
                </a:moveTo>
                <a:lnTo>
                  <a:pt x="1" y="1"/>
                </a:lnTo>
                <a:lnTo>
                  <a:pt x="2" y="2"/>
                </a:lnTo>
                <a:lnTo>
                  <a:pt x="1" y="3"/>
                </a:lnTo>
                <a:lnTo>
                  <a:pt x="2" y="4"/>
                </a:lnTo>
                <a:lnTo>
                  <a:pt x="0" y="6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51" name="Freeform 475">
            <a:extLst>
              <a:ext uri="{FF2B5EF4-FFF2-40B4-BE49-F238E27FC236}">
                <a16:creationId xmlns:a16="http://schemas.microsoft.com/office/drawing/2014/main" id="{00000000-0008-0000-0200-000063823400}"/>
              </a:ext>
            </a:extLst>
          </xdr:cNvPr>
          <xdr:cNvSpPr>
            <a:spLocks/>
          </xdr:cNvSpPr>
        </xdr:nvSpPr>
        <xdr:spPr bwMode="auto">
          <a:xfrm>
            <a:off x="1499454" y="6223515"/>
            <a:ext cx="55062" cy="22434"/>
          </a:xfrm>
          <a:custGeom>
            <a:avLst/>
            <a:gdLst>
              <a:gd name="T0" fmla="*/ 2147483646 w 8"/>
              <a:gd name="T1" fmla="*/ 0 h 3"/>
              <a:gd name="T2" fmla="*/ 2147483646 w 8"/>
              <a:gd name="T3" fmla="*/ 2147483646 h 3"/>
              <a:gd name="T4" fmla="*/ 2147483646 w 8"/>
              <a:gd name="T5" fmla="*/ 2147483646 h 3"/>
              <a:gd name="T6" fmla="*/ 0 w 8"/>
              <a:gd name="T7" fmla="*/ 2147483646 h 3"/>
              <a:gd name="T8" fmla="*/ 0 w 8"/>
              <a:gd name="T9" fmla="*/ 2147483646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3"/>
              <a:gd name="T17" fmla="*/ 8 w 8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3">
                <a:moveTo>
                  <a:pt x="8" y="0"/>
                </a:moveTo>
                <a:lnTo>
                  <a:pt x="6" y="1"/>
                </a:lnTo>
                <a:lnTo>
                  <a:pt x="3" y="2"/>
                </a:lnTo>
                <a:lnTo>
                  <a:pt x="0" y="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52" name="Freeform 476">
            <a:extLst>
              <a:ext uri="{FF2B5EF4-FFF2-40B4-BE49-F238E27FC236}">
                <a16:creationId xmlns:a16="http://schemas.microsoft.com/office/drawing/2014/main" id="{00000000-0008-0000-0200-000064823400}"/>
              </a:ext>
            </a:extLst>
          </xdr:cNvPr>
          <xdr:cNvSpPr>
            <a:spLocks/>
          </xdr:cNvSpPr>
        </xdr:nvSpPr>
        <xdr:spPr bwMode="auto">
          <a:xfrm>
            <a:off x="1474283" y="6254576"/>
            <a:ext cx="18878" cy="51769"/>
          </a:xfrm>
          <a:custGeom>
            <a:avLst/>
            <a:gdLst>
              <a:gd name="T0" fmla="*/ 2147483646 w 3"/>
              <a:gd name="T1" fmla="*/ 0 h 7"/>
              <a:gd name="T2" fmla="*/ 2147483646 w 3"/>
              <a:gd name="T3" fmla="*/ 2147483646 h 7"/>
              <a:gd name="T4" fmla="*/ 0 w 3"/>
              <a:gd name="T5" fmla="*/ 2147483646 h 7"/>
              <a:gd name="T6" fmla="*/ 0 w 3"/>
              <a:gd name="T7" fmla="*/ 2147483646 h 7"/>
              <a:gd name="T8" fmla="*/ 2147483646 w 3"/>
              <a:gd name="T9" fmla="*/ 2147483646 h 7"/>
              <a:gd name="T10" fmla="*/ 2147483646 w 3"/>
              <a:gd name="T11" fmla="*/ 2147483646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7"/>
              <a:gd name="T20" fmla="*/ 3 w 3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7">
                <a:moveTo>
                  <a:pt x="3" y="0"/>
                </a:moveTo>
                <a:lnTo>
                  <a:pt x="2" y="1"/>
                </a:lnTo>
                <a:lnTo>
                  <a:pt x="0" y="2"/>
                </a:lnTo>
                <a:lnTo>
                  <a:pt x="0" y="4"/>
                </a:lnTo>
                <a:lnTo>
                  <a:pt x="1" y="5"/>
                </a:lnTo>
                <a:lnTo>
                  <a:pt x="1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53" name="Freeform 477">
            <a:extLst>
              <a:ext uri="{FF2B5EF4-FFF2-40B4-BE49-F238E27FC236}">
                <a16:creationId xmlns:a16="http://schemas.microsoft.com/office/drawing/2014/main" id="{00000000-0008-0000-0200-000065823400}"/>
              </a:ext>
            </a:extLst>
          </xdr:cNvPr>
          <xdr:cNvSpPr>
            <a:spLocks/>
          </xdr:cNvSpPr>
        </xdr:nvSpPr>
        <xdr:spPr bwMode="auto">
          <a:xfrm>
            <a:off x="1453833" y="6314974"/>
            <a:ext cx="20451" cy="55220"/>
          </a:xfrm>
          <a:custGeom>
            <a:avLst/>
            <a:gdLst>
              <a:gd name="T0" fmla="*/ 2147483646 w 3"/>
              <a:gd name="T1" fmla="*/ 0 h 7"/>
              <a:gd name="T2" fmla="*/ 2147483646 w 3"/>
              <a:gd name="T3" fmla="*/ 0 h 7"/>
              <a:gd name="T4" fmla="*/ 2147483646 w 3"/>
              <a:gd name="T5" fmla="*/ 2147483646 h 7"/>
              <a:gd name="T6" fmla="*/ 0 w 3"/>
              <a:gd name="T7" fmla="*/ 2147483646 h 7"/>
              <a:gd name="T8" fmla="*/ 2147483646 w 3"/>
              <a:gd name="T9" fmla="*/ 2147483646 h 7"/>
              <a:gd name="T10" fmla="*/ 2147483646 w 3"/>
              <a:gd name="T11" fmla="*/ 2147483646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7"/>
              <a:gd name="T20" fmla="*/ 3 w 3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7">
                <a:moveTo>
                  <a:pt x="3" y="0"/>
                </a:moveTo>
                <a:lnTo>
                  <a:pt x="2" y="0"/>
                </a:lnTo>
                <a:lnTo>
                  <a:pt x="1" y="3"/>
                </a:lnTo>
                <a:lnTo>
                  <a:pt x="0" y="4"/>
                </a:lnTo>
                <a:lnTo>
                  <a:pt x="1" y="6"/>
                </a:lnTo>
                <a:lnTo>
                  <a:pt x="1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54" name="Freeform 478">
            <a:extLst>
              <a:ext uri="{FF2B5EF4-FFF2-40B4-BE49-F238E27FC236}">
                <a16:creationId xmlns:a16="http://schemas.microsoft.com/office/drawing/2014/main" id="{00000000-0008-0000-0200-000066823400}"/>
              </a:ext>
            </a:extLst>
          </xdr:cNvPr>
          <xdr:cNvSpPr>
            <a:spLocks/>
          </xdr:cNvSpPr>
        </xdr:nvSpPr>
        <xdr:spPr bwMode="auto">
          <a:xfrm>
            <a:off x="1460125" y="6377096"/>
            <a:ext cx="6293" cy="62122"/>
          </a:xfrm>
          <a:custGeom>
            <a:avLst/>
            <a:gdLst>
              <a:gd name="T0" fmla="*/ 2147483646 w 1"/>
              <a:gd name="T1" fmla="*/ 0 h 8"/>
              <a:gd name="T2" fmla="*/ 2147483646 w 1"/>
              <a:gd name="T3" fmla="*/ 2147483646 h 8"/>
              <a:gd name="T4" fmla="*/ 2147483646 w 1"/>
              <a:gd name="T5" fmla="*/ 2147483646 h 8"/>
              <a:gd name="T6" fmla="*/ 0 w 1"/>
              <a:gd name="T7" fmla="*/ 2147483646 h 8"/>
              <a:gd name="T8" fmla="*/ 0 w 1"/>
              <a:gd name="T9" fmla="*/ 2147483646 h 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8"/>
              <a:gd name="T17" fmla="*/ 1 w 1"/>
              <a:gd name="T18" fmla="*/ 8 h 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8">
                <a:moveTo>
                  <a:pt x="1" y="0"/>
                </a:moveTo>
                <a:lnTo>
                  <a:pt x="1" y="2"/>
                </a:lnTo>
                <a:lnTo>
                  <a:pt x="1" y="5"/>
                </a:lnTo>
                <a:lnTo>
                  <a:pt x="0" y="7"/>
                </a:lnTo>
                <a:lnTo>
                  <a:pt x="0" y="8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55" name="Freeform 479">
            <a:extLst>
              <a:ext uri="{FF2B5EF4-FFF2-40B4-BE49-F238E27FC236}">
                <a16:creationId xmlns:a16="http://schemas.microsoft.com/office/drawing/2014/main" id="{00000000-0008-0000-0200-000067823400}"/>
              </a:ext>
            </a:extLst>
          </xdr:cNvPr>
          <xdr:cNvSpPr>
            <a:spLocks/>
          </xdr:cNvSpPr>
        </xdr:nvSpPr>
        <xdr:spPr bwMode="auto">
          <a:xfrm>
            <a:off x="1445966" y="6454749"/>
            <a:ext cx="7866" cy="62122"/>
          </a:xfrm>
          <a:custGeom>
            <a:avLst/>
            <a:gdLst>
              <a:gd name="T0" fmla="*/ 2147483646 w 1"/>
              <a:gd name="T1" fmla="*/ 0 h 8"/>
              <a:gd name="T2" fmla="*/ 2147483646 w 1"/>
              <a:gd name="T3" fmla="*/ 2147483646 h 8"/>
              <a:gd name="T4" fmla="*/ 2147483646 w 1"/>
              <a:gd name="T5" fmla="*/ 2147483646 h 8"/>
              <a:gd name="T6" fmla="*/ 2147483646 w 1"/>
              <a:gd name="T7" fmla="*/ 2147483646 h 8"/>
              <a:gd name="T8" fmla="*/ 2147483646 w 1"/>
              <a:gd name="T9" fmla="*/ 2147483646 h 8"/>
              <a:gd name="T10" fmla="*/ 0 w 1"/>
              <a:gd name="T11" fmla="*/ 2147483646 h 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"/>
              <a:gd name="T19" fmla="*/ 0 h 8"/>
              <a:gd name="T20" fmla="*/ 1 w 1"/>
              <a:gd name="T21" fmla="*/ 8 h 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" h="8">
                <a:moveTo>
                  <a:pt x="1" y="0"/>
                </a:moveTo>
                <a:lnTo>
                  <a:pt x="1" y="1"/>
                </a:lnTo>
                <a:lnTo>
                  <a:pt x="1" y="3"/>
                </a:lnTo>
                <a:lnTo>
                  <a:pt x="1" y="5"/>
                </a:lnTo>
                <a:lnTo>
                  <a:pt x="1" y="7"/>
                </a:lnTo>
                <a:lnTo>
                  <a:pt x="0" y="8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56" name="Freeform 480">
            <a:extLst>
              <a:ext uri="{FF2B5EF4-FFF2-40B4-BE49-F238E27FC236}">
                <a16:creationId xmlns:a16="http://schemas.microsoft.com/office/drawing/2014/main" id="{00000000-0008-0000-0200-000068823400}"/>
              </a:ext>
            </a:extLst>
          </xdr:cNvPr>
          <xdr:cNvSpPr>
            <a:spLocks/>
          </xdr:cNvSpPr>
        </xdr:nvSpPr>
        <xdr:spPr bwMode="auto">
          <a:xfrm>
            <a:off x="1392478" y="6485810"/>
            <a:ext cx="47195" cy="22434"/>
          </a:xfrm>
          <a:custGeom>
            <a:avLst/>
            <a:gdLst>
              <a:gd name="T0" fmla="*/ 2147483646 w 7"/>
              <a:gd name="T1" fmla="*/ 2147483646 h 3"/>
              <a:gd name="T2" fmla="*/ 2147483646 w 7"/>
              <a:gd name="T3" fmla="*/ 2147483646 h 3"/>
              <a:gd name="T4" fmla="*/ 2147483646 w 7"/>
              <a:gd name="T5" fmla="*/ 2147483646 h 3"/>
              <a:gd name="T6" fmla="*/ 2147483646 w 7"/>
              <a:gd name="T7" fmla="*/ 0 h 3"/>
              <a:gd name="T8" fmla="*/ 2147483646 w 7"/>
              <a:gd name="T9" fmla="*/ 2147483646 h 3"/>
              <a:gd name="T10" fmla="*/ 0 w 7"/>
              <a:gd name="T11" fmla="*/ 2147483646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3"/>
              <a:gd name="T20" fmla="*/ 7 w 7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3">
                <a:moveTo>
                  <a:pt x="7" y="3"/>
                </a:moveTo>
                <a:lnTo>
                  <a:pt x="6" y="2"/>
                </a:lnTo>
                <a:lnTo>
                  <a:pt x="5" y="1"/>
                </a:lnTo>
                <a:lnTo>
                  <a:pt x="2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57" name="Freeform 481">
            <a:extLst>
              <a:ext uri="{FF2B5EF4-FFF2-40B4-BE49-F238E27FC236}">
                <a16:creationId xmlns:a16="http://schemas.microsoft.com/office/drawing/2014/main" id="{00000000-0008-0000-0200-000069823400}"/>
              </a:ext>
            </a:extLst>
          </xdr:cNvPr>
          <xdr:cNvSpPr>
            <a:spLocks/>
          </xdr:cNvSpPr>
        </xdr:nvSpPr>
        <xdr:spPr bwMode="auto">
          <a:xfrm>
            <a:off x="1351576" y="6461651"/>
            <a:ext cx="28317" cy="37964"/>
          </a:xfrm>
          <a:custGeom>
            <a:avLst/>
            <a:gdLst>
              <a:gd name="T0" fmla="*/ 2147483646 w 4"/>
              <a:gd name="T1" fmla="*/ 2147483646 h 5"/>
              <a:gd name="T2" fmla="*/ 2147483646 w 4"/>
              <a:gd name="T3" fmla="*/ 2147483646 h 5"/>
              <a:gd name="T4" fmla="*/ 2147483646 w 4"/>
              <a:gd name="T5" fmla="*/ 2147483646 h 5"/>
              <a:gd name="T6" fmla="*/ 2147483646 w 4"/>
              <a:gd name="T7" fmla="*/ 2147483646 h 5"/>
              <a:gd name="T8" fmla="*/ 2147483646 w 4"/>
              <a:gd name="T9" fmla="*/ 2147483646 h 5"/>
              <a:gd name="T10" fmla="*/ 2147483646 w 4"/>
              <a:gd name="T11" fmla="*/ 0 h 5"/>
              <a:gd name="T12" fmla="*/ 0 w 4"/>
              <a:gd name="T13" fmla="*/ 0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"/>
              <a:gd name="T22" fmla="*/ 0 h 5"/>
              <a:gd name="T23" fmla="*/ 4 w 4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" h="5">
                <a:moveTo>
                  <a:pt x="4" y="5"/>
                </a:moveTo>
                <a:lnTo>
                  <a:pt x="4" y="5"/>
                </a:lnTo>
                <a:lnTo>
                  <a:pt x="4" y="3"/>
                </a:lnTo>
                <a:lnTo>
                  <a:pt x="3" y="2"/>
                </a:lnTo>
                <a:lnTo>
                  <a:pt x="2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solidFill>
            <a:srgbClr val="9DC3E6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41258" name="Freeform 482">
            <a:extLst>
              <a:ext uri="{FF2B5EF4-FFF2-40B4-BE49-F238E27FC236}">
                <a16:creationId xmlns:a16="http://schemas.microsoft.com/office/drawing/2014/main" id="{00000000-0008-0000-0200-00006A823400}"/>
              </a:ext>
            </a:extLst>
          </xdr:cNvPr>
          <xdr:cNvSpPr>
            <a:spLocks/>
          </xdr:cNvSpPr>
        </xdr:nvSpPr>
        <xdr:spPr bwMode="auto">
          <a:xfrm>
            <a:off x="1298088" y="6447846"/>
            <a:ext cx="39330" cy="22434"/>
          </a:xfrm>
          <a:custGeom>
            <a:avLst/>
            <a:gdLst>
              <a:gd name="T0" fmla="*/ 2147483646 w 6"/>
              <a:gd name="T1" fmla="*/ 0 h 3"/>
              <a:gd name="T2" fmla="*/ 2147483646 w 6"/>
              <a:gd name="T3" fmla="*/ 0 h 3"/>
              <a:gd name="T4" fmla="*/ 2147483646 w 6"/>
              <a:gd name="T5" fmla="*/ 0 h 3"/>
              <a:gd name="T6" fmla="*/ 2147483646 w 6"/>
              <a:gd name="T7" fmla="*/ 2147483646 h 3"/>
              <a:gd name="T8" fmla="*/ 2147483646 w 6"/>
              <a:gd name="T9" fmla="*/ 2147483646 h 3"/>
              <a:gd name="T10" fmla="*/ 0 w 6"/>
              <a:gd name="T11" fmla="*/ 2147483646 h 3"/>
              <a:gd name="T12" fmla="*/ 0 w 6"/>
              <a:gd name="T13" fmla="*/ 2147483646 h 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6"/>
              <a:gd name="T22" fmla="*/ 0 h 3"/>
              <a:gd name="T23" fmla="*/ 6 w 6"/>
              <a:gd name="T24" fmla="*/ 3 h 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6" h="3">
                <a:moveTo>
                  <a:pt x="6" y="0"/>
                </a:moveTo>
                <a:lnTo>
                  <a:pt x="6" y="0"/>
                </a:lnTo>
                <a:lnTo>
                  <a:pt x="4" y="0"/>
                </a:lnTo>
                <a:lnTo>
                  <a:pt x="2" y="1"/>
                </a:ln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59" name="Freeform 483">
            <a:extLst>
              <a:ext uri="{FF2B5EF4-FFF2-40B4-BE49-F238E27FC236}">
                <a16:creationId xmlns:a16="http://schemas.microsoft.com/office/drawing/2014/main" id="{00000000-0008-0000-0200-00006B823400}"/>
              </a:ext>
            </a:extLst>
          </xdr:cNvPr>
          <xdr:cNvSpPr>
            <a:spLocks/>
          </xdr:cNvSpPr>
        </xdr:nvSpPr>
        <xdr:spPr bwMode="auto">
          <a:xfrm>
            <a:off x="1271344" y="6401255"/>
            <a:ext cx="20451" cy="53494"/>
          </a:xfrm>
          <a:custGeom>
            <a:avLst/>
            <a:gdLst>
              <a:gd name="T0" fmla="*/ 2147483646 w 3"/>
              <a:gd name="T1" fmla="*/ 2147483646 h 7"/>
              <a:gd name="T2" fmla="*/ 2147483646 w 3"/>
              <a:gd name="T3" fmla="*/ 2147483646 h 7"/>
              <a:gd name="T4" fmla="*/ 2147483646 w 3"/>
              <a:gd name="T5" fmla="*/ 2147483646 h 7"/>
              <a:gd name="T6" fmla="*/ 2147483646 w 3"/>
              <a:gd name="T7" fmla="*/ 2147483646 h 7"/>
              <a:gd name="T8" fmla="*/ 0 w 3"/>
              <a:gd name="T9" fmla="*/ 0 h 7"/>
              <a:gd name="T10" fmla="*/ 0 w 3"/>
              <a:gd name="T11" fmla="*/ 0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7"/>
              <a:gd name="T20" fmla="*/ 3 w 3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7">
                <a:moveTo>
                  <a:pt x="3" y="7"/>
                </a:moveTo>
                <a:lnTo>
                  <a:pt x="3" y="5"/>
                </a:lnTo>
                <a:lnTo>
                  <a:pt x="2" y="3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60" name="Freeform 484">
            <a:extLst>
              <a:ext uri="{FF2B5EF4-FFF2-40B4-BE49-F238E27FC236}">
                <a16:creationId xmlns:a16="http://schemas.microsoft.com/office/drawing/2014/main" id="{00000000-0008-0000-0200-00006C823400}"/>
              </a:ext>
            </a:extLst>
          </xdr:cNvPr>
          <xdr:cNvSpPr>
            <a:spLocks/>
          </xdr:cNvSpPr>
        </xdr:nvSpPr>
        <xdr:spPr bwMode="auto">
          <a:xfrm>
            <a:off x="1243027" y="6354663"/>
            <a:ext cx="20451" cy="37964"/>
          </a:xfrm>
          <a:custGeom>
            <a:avLst/>
            <a:gdLst>
              <a:gd name="T0" fmla="*/ 2147483646 w 3"/>
              <a:gd name="T1" fmla="*/ 2147483646 h 5"/>
              <a:gd name="T2" fmla="*/ 2147483646 w 3"/>
              <a:gd name="T3" fmla="*/ 2147483646 h 5"/>
              <a:gd name="T4" fmla="*/ 0 w 3"/>
              <a:gd name="T5" fmla="*/ 2147483646 h 5"/>
              <a:gd name="T6" fmla="*/ 2147483646 w 3"/>
              <a:gd name="T7" fmla="*/ 0 h 5"/>
              <a:gd name="T8" fmla="*/ 2147483646 w 3"/>
              <a:gd name="T9" fmla="*/ 2147483646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"/>
              <a:gd name="T16" fmla="*/ 0 h 5"/>
              <a:gd name="T17" fmla="*/ 3 w 3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" h="5">
                <a:moveTo>
                  <a:pt x="2" y="5"/>
                </a:moveTo>
                <a:lnTo>
                  <a:pt x="1" y="4"/>
                </a:lnTo>
                <a:lnTo>
                  <a:pt x="0" y="3"/>
                </a:ln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61" name="Freeform 485">
            <a:extLst>
              <a:ext uri="{FF2B5EF4-FFF2-40B4-BE49-F238E27FC236}">
                <a16:creationId xmlns:a16="http://schemas.microsoft.com/office/drawing/2014/main" id="{00000000-0008-0000-0200-00006D823400}"/>
              </a:ext>
            </a:extLst>
          </xdr:cNvPr>
          <xdr:cNvSpPr>
            <a:spLocks/>
          </xdr:cNvSpPr>
        </xdr:nvSpPr>
        <xdr:spPr bwMode="auto">
          <a:xfrm>
            <a:off x="1277637" y="6330504"/>
            <a:ext cx="26744" cy="31061"/>
          </a:xfrm>
          <a:custGeom>
            <a:avLst/>
            <a:gdLst>
              <a:gd name="T0" fmla="*/ 0 w 4"/>
              <a:gd name="T1" fmla="*/ 2147483646 h 4"/>
              <a:gd name="T2" fmla="*/ 2147483646 w 4"/>
              <a:gd name="T3" fmla="*/ 2147483646 h 4"/>
              <a:gd name="T4" fmla="*/ 2147483646 w 4"/>
              <a:gd name="T5" fmla="*/ 2147483646 h 4"/>
              <a:gd name="T6" fmla="*/ 2147483646 w 4"/>
              <a:gd name="T7" fmla="*/ 2147483646 h 4"/>
              <a:gd name="T8" fmla="*/ 2147483646 w 4"/>
              <a:gd name="T9" fmla="*/ 0 h 4"/>
              <a:gd name="T10" fmla="*/ 2147483646 w 4"/>
              <a:gd name="T11" fmla="*/ 0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"/>
              <a:gd name="T19" fmla="*/ 0 h 4"/>
              <a:gd name="T20" fmla="*/ 4 w 4"/>
              <a:gd name="T21" fmla="*/ 4 h 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" h="4">
                <a:moveTo>
                  <a:pt x="0" y="4"/>
                </a:moveTo>
                <a:lnTo>
                  <a:pt x="1" y="4"/>
                </a:lnTo>
                <a:lnTo>
                  <a:pt x="3" y="4"/>
                </a:lnTo>
                <a:lnTo>
                  <a:pt x="4" y="3"/>
                </a:lnTo>
                <a:lnTo>
                  <a:pt x="4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62" name="Freeform 486">
            <a:extLst>
              <a:ext uri="{FF2B5EF4-FFF2-40B4-BE49-F238E27FC236}">
                <a16:creationId xmlns:a16="http://schemas.microsoft.com/office/drawing/2014/main" id="{00000000-0008-0000-0200-00006E823400}"/>
              </a:ext>
            </a:extLst>
          </xdr:cNvPr>
          <xdr:cNvSpPr>
            <a:spLocks/>
          </xdr:cNvSpPr>
        </xdr:nvSpPr>
        <xdr:spPr bwMode="auto">
          <a:xfrm>
            <a:off x="1298088" y="6254576"/>
            <a:ext cx="12585" cy="60397"/>
          </a:xfrm>
          <a:custGeom>
            <a:avLst/>
            <a:gdLst>
              <a:gd name="T0" fmla="*/ 0 w 2"/>
              <a:gd name="T1" fmla="*/ 2147483646 h 8"/>
              <a:gd name="T2" fmla="*/ 0 w 2"/>
              <a:gd name="T3" fmla="*/ 2147483646 h 8"/>
              <a:gd name="T4" fmla="*/ 2147483646 w 2"/>
              <a:gd name="T5" fmla="*/ 2147483646 h 8"/>
              <a:gd name="T6" fmla="*/ 2147483646 w 2"/>
              <a:gd name="T7" fmla="*/ 2147483646 h 8"/>
              <a:gd name="T8" fmla="*/ 2147483646 w 2"/>
              <a:gd name="T9" fmla="*/ 0 h 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8"/>
              <a:gd name="T17" fmla="*/ 2 w 2"/>
              <a:gd name="T18" fmla="*/ 8 h 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8">
                <a:moveTo>
                  <a:pt x="0" y="8"/>
                </a:moveTo>
                <a:lnTo>
                  <a:pt x="0" y="7"/>
                </a:lnTo>
                <a:lnTo>
                  <a:pt x="1" y="5"/>
                </a:lnTo>
                <a:lnTo>
                  <a:pt x="2" y="3"/>
                </a:lnTo>
                <a:lnTo>
                  <a:pt x="1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63" name="Freeform 487">
            <a:extLst>
              <a:ext uri="{FF2B5EF4-FFF2-40B4-BE49-F238E27FC236}">
                <a16:creationId xmlns:a16="http://schemas.microsoft.com/office/drawing/2014/main" id="{00000000-0008-0000-0200-00006F823400}"/>
              </a:ext>
            </a:extLst>
          </xdr:cNvPr>
          <xdr:cNvSpPr>
            <a:spLocks/>
          </xdr:cNvSpPr>
        </xdr:nvSpPr>
        <xdr:spPr bwMode="auto">
          <a:xfrm>
            <a:off x="1257185" y="6207985"/>
            <a:ext cx="40903" cy="37964"/>
          </a:xfrm>
          <a:custGeom>
            <a:avLst/>
            <a:gdLst>
              <a:gd name="T0" fmla="*/ 2147483646 w 6"/>
              <a:gd name="T1" fmla="*/ 2147483646 h 5"/>
              <a:gd name="T2" fmla="*/ 2147483646 w 6"/>
              <a:gd name="T3" fmla="*/ 2147483646 h 5"/>
              <a:gd name="T4" fmla="*/ 0 w 6"/>
              <a:gd name="T5" fmla="*/ 0 h 5"/>
              <a:gd name="T6" fmla="*/ 0 w 6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5"/>
              <a:gd name="T14" fmla="*/ 6 w 6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5">
                <a:moveTo>
                  <a:pt x="6" y="5"/>
                </a:moveTo>
                <a:lnTo>
                  <a:pt x="4" y="3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64" name="Freeform 488">
            <a:extLst>
              <a:ext uri="{FF2B5EF4-FFF2-40B4-BE49-F238E27FC236}">
                <a16:creationId xmlns:a16="http://schemas.microsoft.com/office/drawing/2014/main" id="{00000000-0008-0000-0200-000070823400}"/>
              </a:ext>
            </a:extLst>
          </xdr:cNvPr>
          <xdr:cNvSpPr>
            <a:spLocks/>
          </xdr:cNvSpPr>
        </xdr:nvSpPr>
        <xdr:spPr bwMode="auto">
          <a:xfrm>
            <a:off x="1189539" y="6192454"/>
            <a:ext cx="53488" cy="6902"/>
          </a:xfrm>
          <a:custGeom>
            <a:avLst/>
            <a:gdLst>
              <a:gd name="T0" fmla="*/ 2147483646 w 8"/>
              <a:gd name="T1" fmla="*/ 2147483646 h 1"/>
              <a:gd name="T2" fmla="*/ 2147483646 w 8"/>
              <a:gd name="T3" fmla="*/ 2147483646 h 1"/>
              <a:gd name="T4" fmla="*/ 2147483646 w 8"/>
              <a:gd name="T5" fmla="*/ 0 h 1"/>
              <a:gd name="T6" fmla="*/ 0 w 8"/>
              <a:gd name="T7" fmla="*/ 0 h 1"/>
              <a:gd name="T8" fmla="*/ 0 60000 65536"/>
              <a:gd name="T9" fmla="*/ 0 60000 65536"/>
              <a:gd name="T10" fmla="*/ 0 60000 65536"/>
              <a:gd name="T11" fmla="*/ 0 60000 65536"/>
              <a:gd name="T12" fmla="*/ 0 w 8"/>
              <a:gd name="T13" fmla="*/ 0 h 1"/>
              <a:gd name="T14" fmla="*/ 8 w 8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" h="1">
                <a:moveTo>
                  <a:pt x="8" y="1"/>
                </a:moveTo>
                <a:lnTo>
                  <a:pt x="6" y="1"/>
                </a:lnTo>
                <a:lnTo>
                  <a:pt x="4" y="0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65" name="Freeform 489">
            <a:extLst>
              <a:ext uri="{FF2B5EF4-FFF2-40B4-BE49-F238E27FC236}">
                <a16:creationId xmlns:a16="http://schemas.microsoft.com/office/drawing/2014/main" id="{00000000-0008-0000-0200-000071823400}"/>
              </a:ext>
            </a:extLst>
          </xdr:cNvPr>
          <xdr:cNvSpPr>
            <a:spLocks/>
          </xdr:cNvSpPr>
        </xdr:nvSpPr>
        <xdr:spPr bwMode="auto">
          <a:xfrm>
            <a:off x="1134477" y="6192454"/>
            <a:ext cx="42476" cy="37964"/>
          </a:xfrm>
          <a:custGeom>
            <a:avLst/>
            <a:gdLst>
              <a:gd name="T0" fmla="*/ 2147483646 w 6"/>
              <a:gd name="T1" fmla="*/ 0 h 5"/>
              <a:gd name="T2" fmla="*/ 2147483646 w 6"/>
              <a:gd name="T3" fmla="*/ 2147483646 h 5"/>
              <a:gd name="T4" fmla="*/ 2147483646 w 6"/>
              <a:gd name="T5" fmla="*/ 2147483646 h 5"/>
              <a:gd name="T6" fmla="*/ 2147483646 w 6"/>
              <a:gd name="T7" fmla="*/ 2147483646 h 5"/>
              <a:gd name="T8" fmla="*/ 0 w 6"/>
              <a:gd name="T9" fmla="*/ 2147483646 h 5"/>
              <a:gd name="T10" fmla="*/ 0 w 6"/>
              <a:gd name="T11" fmla="*/ 2147483646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5"/>
              <a:gd name="T20" fmla="*/ 6 w 6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5">
                <a:moveTo>
                  <a:pt x="6" y="0"/>
                </a:move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0" y="4"/>
                </a:lnTo>
                <a:lnTo>
                  <a:pt x="0" y="5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66" name="Freeform 490">
            <a:extLst>
              <a:ext uri="{FF2B5EF4-FFF2-40B4-BE49-F238E27FC236}">
                <a16:creationId xmlns:a16="http://schemas.microsoft.com/office/drawing/2014/main" id="{00000000-0008-0000-0200-000072823400}"/>
              </a:ext>
            </a:extLst>
          </xdr:cNvPr>
          <xdr:cNvSpPr>
            <a:spLocks/>
          </xdr:cNvSpPr>
        </xdr:nvSpPr>
        <xdr:spPr bwMode="auto">
          <a:xfrm>
            <a:off x="1074697" y="6237320"/>
            <a:ext cx="53488" cy="0"/>
          </a:xfrm>
          <a:custGeom>
            <a:avLst/>
            <a:gdLst>
              <a:gd name="T0" fmla="*/ 2147483646 w 8"/>
              <a:gd name="T1" fmla="*/ 2147483646 w 8"/>
              <a:gd name="T2" fmla="*/ 0 w 8"/>
              <a:gd name="T3" fmla="*/ 0 60000 65536"/>
              <a:gd name="T4" fmla="*/ 0 60000 65536"/>
              <a:gd name="T5" fmla="*/ 0 60000 65536"/>
              <a:gd name="T6" fmla="*/ 0 w 8"/>
              <a:gd name="T7" fmla="*/ 8 w 8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8">
                <a:moveTo>
                  <a:pt x="8" y="0"/>
                </a:moveTo>
                <a:lnTo>
                  <a:pt x="5" y="0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67" name="Freeform 491">
            <a:extLst>
              <a:ext uri="{FF2B5EF4-FFF2-40B4-BE49-F238E27FC236}">
                <a16:creationId xmlns:a16="http://schemas.microsoft.com/office/drawing/2014/main" id="{00000000-0008-0000-0200-000073823400}"/>
              </a:ext>
            </a:extLst>
          </xdr:cNvPr>
          <xdr:cNvSpPr>
            <a:spLocks/>
          </xdr:cNvSpPr>
        </xdr:nvSpPr>
        <xdr:spPr bwMode="auto">
          <a:xfrm>
            <a:off x="1014916" y="6245949"/>
            <a:ext cx="45623" cy="0"/>
          </a:xfrm>
          <a:custGeom>
            <a:avLst/>
            <a:gdLst>
              <a:gd name="T0" fmla="*/ 2147483646 w 7"/>
              <a:gd name="T1" fmla="*/ 2147483646 w 7"/>
              <a:gd name="T2" fmla="*/ 2147483646 w 7"/>
              <a:gd name="T3" fmla="*/ 0 w 7"/>
              <a:gd name="T4" fmla="*/ 0 60000 65536"/>
              <a:gd name="T5" fmla="*/ 0 60000 65536"/>
              <a:gd name="T6" fmla="*/ 0 60000 65536"/>
              <a:gd name="T7" fmla="*/ 0 60000 65536"/>
              <a:gd name="T8" fmla="*/ 0 w 7"/>
              <a:gd name="T9" fmla="*/ 7 w 7"/>
            </a:gdLst>
            <a:ahLst/>
            <a:cxnLst>
              <a:cxn ang="T4">
                <a:pos x="T0" y="0"/>
              </a:cxn>
              <a:cxn ang="T5">
                <a:pos x="T1" y="0"/>
              </a:cxn>
              <a:cxn ang="T6">
                <a:pos x="T2" y="0"/>
              </a:cxn>
              <a:cxn ang="T7">
                <a:pos x="T3" y="0"/>
              </a:cxn>
            </a:cxnLst>
            <a:rect l="T8" t="0" r="T9" b="0"/>
            <a:pathLst>
              <a:path w="7">
                <a:moveTo>
                  <a:pt x="7" y="0"/>
                </a:moveTo>
                <a:lnTo>
                  <a:pt x="4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68" name="Freeform 492">
            <a:extLst>
              <a:ext uri="{FF2B5EF4-FFF2-40B4-BE49-F238E27FC236}">
                <a16:creationId xmlns:a16="http://schemas.microsoft.com/office/drawing/2014/main" id="{00000000-0008-0000-0200-000074823400}"/>
              </a:ext>
            </a:extLst>
          </xdr:cNvPr>
          <xdr:cNvSpPr>
            <a:spLocks/>
          </xdr:cNvSpPr>
        </xdr:nvSpPr>
        <xdr:spPr bwMode="auto">
          <a:xfrm>
            <a:off x="974013" y="6223515"/>
            <a:ext cx="26744" cy="37964"/>
          </a:xfrm>
          <a:custGeom>
            <a:avLst/>
            <a:gdLst>
              <a:gd name="T0" fmla="*/ 2147483646 w 4"/>
              <a:gd name="T1" fmla="*/ 2147483646 h 5"/>
              <a:gd name="T2" fmla="*/ 2147483646 w 4"/>
              <a:gd name="T3" fmla="*/ 2147483646 h 5"/>
              <a:gd name="T4" fmla="*/ 2147483646 w 4"/>
              <a:gd name="T5" fmla="*/ 2147483646 h 5"/>
              <a:gd name="T6" fmla="*/ 0 w 4"/>
              <a:gd name="T7" fmla="*/ 2147483646 h 5"/>
              <a:gd name="T8" fmla="*/ 0 w 4"/>
              <a:gd name="T9" fmla="*/ 2147483646 h 5"/>
              <a:gd name="T10" fmla="*/ 2147483646 w 4"/>
              <a:gd name="T11" fmla="*/ 0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"/>
              <a:gd name="T19" fmla="*/ 0 h 5"/>
              <a:gd name="T20" fmla="*/ 4 w 4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" h="5">
                <a:moveTo>
                  <a:pt x="4" y="4"/>
                </a:moveTo>
                <a:lnTo>
                  <a:pt x="3" y="5"/>
                </a:lnTo>
                <a:lnTo>
                  <a:pt x="1" y="4"/>
                </a:lnTo>
                <a:lnTo>
                  <a:pt x="0" y="3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69" name="Freeform 493">
            <a:extLst>
              <a:ext uri="{FF2B5EF4-FFF2-40B4-BE49-F238E27FC236}">
                <a16:creationId xmlns:a16="http://schemas.microsoft.com/office/drawing/2014/main" id="{00000000-0008-0000-0200-000075823400}"/>
              </a:ext>
            </a:extLst>
          </xdr:cNvPr>
          <xdr:cNvSpPr>
            <a:spLocks/>
          </xdr:cNvSpPr>
        </xdr:nvSpPr>
        <xdr:spPr bwMode="auto">
          <a:xfrm>
            <a:off x="994465" y="6176924"/>
            <a:ext cx="33036" cy="46591"/>
          </a:xfrm>
          <a:custGeom>
            <a:avLst/>
            <a:gdLst>
              <a:gd name="T0" fmla="*/ 0 w 5"/>
              <a:gd name="T1" fmla="*/ 2147483646 h 6"/>
              <a:gd name="T2" fmla="*/ 2147483646 w 5"/>
              <a:gd name="T3" fmla="*/ 2147483646 h 6"/>
              <a:gd name="T4" fmla="*/ 2147483646 w 5"/>
              <a:gd name="T5" fmla="*/ 2147483646 h 6"/>
              <a:gd name="T6" fmla="*/ 2147483646 w 5"/>
              <a:gd name="T7" fmla="*/ 2147483646 h 6"/>
              <a:gd name="T8" fmla="*/ 2147483646 w 5"/>
              <a:gd name="T9" fmla="*/ 2147483646 h 6"/>
              <a:gd name="T10" fmla="*/ 2147483646 w 5"/>
              <a:gd name="T11" fmla="*/ 0 h 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5"/>
              <a:gd name="T19" fmla="*/ 0 h 6"/>
              <a:gd name="T20" fmla="*/ 5 w 5"/>
              <a:gd name="T21" fmla="*/ 6 h 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5" h="6">
                <a:moveTo>
                  <a:pt x="0" y="6"/>
                </a:moveTo>
                <a:lnTo>
                  <a:pt x="1" y="5"/>
                </a:lnTo>
                <a:lnTo>
                  <a:pt x="2" y="4"/>
                </a:lnTo>
                <a:lnTo>
                  <a:pt x="4" y="3"/>
                </a:lnTo>
                <a:lnTo>
                  <a:pt x="5" y="2"/>
                </a:lnTo>
                <a:lnTo>
                  <a:pt x="5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70" name="Freeform 494">
            <a:extLst>
              <a:ext uri="{FF2B5EF4-FFF2-40B4-BE49-F238E27FC236}">
                <a16:creationId xmlns:a16="http://schemas.microsoft.com/office/drawing/2014/main" id="{00000000-0008-0000-0200-000076823400}"/>
              </a:ext>
            </a:extLst>
          </xdr:cNvPr>
          <xdr:cNvSpPr>
            <a:spLocks/>
          </xdr:cNvSpPr>
        </xdr:nvSpPr>
        <xdr:spPr bwMode="auto">
          <a:xfrm>
            <a:off x="986599" y="6130331"/>
            <a:ext cx="34610" cy="29336"/>
          </a:xfrm>
          <a:custGeom>
            <a:avLst/>
            <a:gdLst>
              <a:gd name="T0" fmla="*/ 2147483646 w 5"/>
              <a:gd name="T1" fmla="*/ 2147483646 h 4"/>
              <a:gd name="T2" fmla="*/ 2147483646 w 5"/>
              <a:gd name="T3" fmla="*/ 2147483646 h 4"/>
              <a:gd name="T4" fmla="*/ 2147483646 w 5"/>
              <a:gd name="T5" fmla="*/ 2147483646 h 4"/>
              <a:gd name="T6" fmla="*/ 2147483646 w 5"/>
              <a:gd name="T7" fmla="*/ 2147483646 h 4"/>
              <a:gd name="T8" fmla="*/ 2147483646 w 5"/>
              <a:gd name="T9" fmla="*/ 0 h 4"/>
              <a:gd name="T10" fmla="*/ 0 w 5"/>
              <a:gd name="T11" fmla="*/ 0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5"/>
              <a:gd name="T19" fmla="*/ 0 h 4"/>
              <a:gd name="T20" fmla="*/ 5 w 5"/>
              <a:gd name="T21" fmla="*/ 4 h 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5" h="4">
                <a:moveTo>
                  <a:pt x="5" y="4"/>
                </a:moveTo>
                <a:lnTo>
                  <a:pt x="5" y="4"/>
                </a:lnTo>
                <a:lnTo>
                  <a:pt x="4" y="2"/>
                </a:lnTo>
                <a:lnTo>
                  <a:pt x="3" y="1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71" name="Freeform 495">
            <a:extLst>
              <a:ext uri="{FF2B5EF4-FFF2-40B4-BE49-F238E27FC236}">
                <a16:creationId xmlns:a16="http://schemas.microsoft.com/office/drawing/2014/main" id="{00000000-0008-0000-0200-000077823400}"/>
              </a:ext>
            </a:extLst>
          </xdr:cNvPr>
          <xdr:cNvSpPr>
            <a:spLocks/>
          </xdr:cNvSpPr>
        </xdr:nvSpPr>
        <xdr:spPr bwMode="auto">
          <a:xfrm>
            <a:off x="939403" y="6130331"/>
            <a:ext cx="34610" cy="22434"/>
          </a:xfrm>
          <a:custGeom>
            <a:avLst/>
            <a:gdLst>
              <a:gd name="T0" fmla="*/ 2147483646 w 5"/>
              <a:gd name="T1" fmla="*/ 0 h 3"/>
              <a:gd name="T2" fmla="*/ 2147483646 w 5"/>
              <a:gd name="T3" fmla="*/ 0 h 3"/>
              <a:gd name="T4" fmla="*/ 2147483646 w 5"/>
              <a:gd name="T5" fmla="*/ 2147483646 h 3"/>
              <a:gd name="T6" fmla="*/ 2147483646 w 5"/>
              <a:gd name="T7" fmla="*/ 2147483646 h 3"/>
              <a:gd name="T8" fmla="*/ 2147483646 w 5"/>
              <a:gd name="T9" fmla="*/ 2147483646 h 3"/>
              <a:gd name="T10" fmla="*/ 2147483646 w 5"/>
              <a:gd name="T11" fmla="*/ 2147483646 h 3"/>
              <a:gd name="T12" fmla="*/ 0 w 5"/>
              <a:gd name="T13" fmla="*/ 0 h 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"/>
              <a:gd name="T22" fmla="*/ 0 h 3"/>
              <a:gd name="T23" fmla="*/ 5 w 5"/>
              <a:gd name="T24" fmla="*/ 3 h 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" h="3">
                <a:moveTo>
                  <a:pt x="5" y="0"/>
                </a:moveTo>
                <a:lnTo>
                  <a:pt x="4" y="0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72" name="Freeform 496">
            <a:extLst>
              <a:ext uri="{FF2B5EF4-FFF2-40B4-BE49-F238E27FC236}">
                <a16:creationId xmlns:a16="http://schemas.microsoft.com/office/drawing/2014/main" id="{00000000-0008-0000-0200-000078823400}"/>
              </a:ext>
            </a:extLst>
          </xdr:cNvPr>
          <xdr:cNvSpPr>
            <a:spLocks/>
          </xdr:cNvSpPr>
        </xdr:nvSpPr>
        <xdr:spPr bwMode="auto">
          <a:xfrm>
            <a:off x="933111" y="6083740"/>
            <a:ext cx="20452" cy="31061"/>
          </a:xfrm>
          <a:custGeom>
            <a:avLst/>
            <a:gdLst>
              <a:gd name="T0" fmla="*/ 2147483646 w 3"/>
              <a:gd name="T1" fmla="*/ 2147483646 h 4"/>
              <a:gd name="T2" fmla="*/ 2147483646 w 3"/>
              <a:gd name="T3" fmla="*/ 2147483646 h 4"/>
              <a:gd name="T4" fmla="*/ 2147483646 w 3"/>
              <a:gd name="T5" fmla="*/ 2147483646 h 4"/>
              <a:gd name="T6" fmla="*/ 2147483646 w 3"/>
              <a:gd name="T7" fmla="*/ 2147483646 h 4"/>
              <a:gd name="T8" fmla="*/ 0 w 3"/>
              <a:gd name="T9" fmla="*/ 2147483646 h 4"/>
              <a:gd name="T10" fmla="*/ 2147483646 w 3"/>
              <a:gd name="T11" fmla="*/ 2147483646 h 4"/>
              <a:gd name="T12" fmla="*/ 2147483646 w 3"/>
              <a:gd name="T13" fmla="*/ 0 h 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"/>
              <a:gd name="T22" fmla="*/ 0 h 4"/>
              <a:gd name="T23" fmla="*/ 3 w 3"/>
              <a:gd name="T24" fmla="*/ 4 h 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" h="4">
                <a:moveTo>
                  <a:pt x="1" y="4"/>
                </a:moveTo>
                <a:lnTo>
                  <a:pt x="1" y="4"/>
                </a:lnTo>
                <a:lnTo>
                  <a:pt x="2" y="3"/>
                </a:lnTo>
                <a:lnTo>
                  <a:pt x="1" y="2"/>
                </a:lnTo>
                <a:lnTo>
                  <a:pt x="0" y="1"/>
                </a:lnTo>
                <a:lnTo>
                  <a:pt x="2" y="1"/>
                </a:lnTo>
                <a:lnTo>
                  <a:pt x="3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73" name="Freeform 497">
            <a:extLst>
              <a:ext uri="{FF2B5EF4-FFF2-40B4-BE49-F238E27FC236}">
                <a16:creationId xmlns:a16="http://schemas.microsoft.com/office/drawing/2014/main" id="{00000000-0008-0000-0200-000079823400}"/>
              </a:ext>
            </a:extLst>
          </xdr:cNvPr>
          <xdr:cNvSpPr>
            <a:spLocks/>
          </xdr:cNvSpPr>
        </xdr:nvSpPr>
        <xdr:spPr bwMode="auto">
          <a:xfrm>
            <a:off x="959855" y="6038874"/>
            <a:ext cx="40903" cy="37964"/>
          </a:xfrm>
          <a:custGeom>
            <a:avLst/>
            <a:gdLst>
              <a:gd name="T0" fmla="*/ 0 w 6"/>
              <a:gd name="T1" fmla="*/ 2147483646 h 5"/>
              <a:gd name="T2" fmla="*/ 2147483646 w 6"/>
              <a:gd name="T3" fmla="*/ 2147483646 h 5"/>
              <a:gd name="T4" fmla="*/ 2147483646 w 6"/>
              <a:gd name="T5" fmla="*/ 2147483646 h 5"/>
              <a:gd name="T6" fmla="*/ 2147483646 w 6"/>
              <a:gd name="T7" fmla="*/ 2147483646 h 5"/>
              <a:gd name="T8" fmla="*/ 2147483646 w 6"/>
              <a:gd name="T9" fmla="*/ 2147483646 h 5"/>
              <a:gd name="T10" fmla="*/ 2147483646 w 6"/>
              <a:gd name="T11" fmla="*/ 0 h 5"/>
              <a:gd name="T12" fmla="*/ 2147483646 w 6"/>
              <a:gd name="T13" fmla="*/ 0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6"/>
              <a:gd name="T22" fmla="*/ 0 h 5"/>
              <a:gd name="T23" fmla="*/ 6 w 6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6" h="5">
                <a:moveTo>
                  <a:pt x="0" y="5"/>
                </a:moveTo>
                <a:lnTo>
                  <a:pt x="1" y="4"/>
                </a:lnTo>
                <a:lnTo>
                  <a:pt x="3" y="4"/>
                </a:lnTo>
                <a:lnTo>
                  <a:pt x="4" y="2"/>
                </a:lnTo>
                <a:lnTo>
                  <a:pt x="5" y="1"/>
                </a:lnTo>
                <a:lnTo>
                  <a:pt x="6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74" name="Freeform 498">
            <a:extLst>
              <a:ext uri="{FF2B5EF4-FFF2-40B4-BE49-F238E27FC236}">
                <a16:creationId xmlns:a16="http://schemas.microsoft.com/office/drawing/2014/main" id="{00000000-0008-0000-0200-00007A823400}"/>
              </a:ext>
            </a:extLst>
          </xdr:cNvPr>
          <xdr:cNvSpPr>
            <a:spLocks/>
          </xdr:cNvSpPr>
        </xdr:nvSpPr>
        <xdr:spPr bwMode="auto">
          <a:xfrm>
            <a:off x="945696" y="6021617"/>
            <a:ext cx="40903" cy="17256"/>
          </a:xfrm>
          <a:custGeom>
            <a:avLst/>
            <a:gdLst>
              <a:gd name="T0" fmla="*/ 2147483646 w 6"/>
              <a:gd name="T1" fmla="*/ 2147483646 h 2"/>
              <a:gd name="T2" fmla="*/ 2147483646 w 6"/>
              <a:gd name="T3" fmla="*/ 0 h 2"/>
              <a:gd name="T4" fmla="*/ 2147483646 w 6"/>
              <a:gd name="T5" fmla="*/ 0 h 2"/>
              <a:gd name="T6" fmla="*/ 2147483646 w 6"/>
              <a:gd name="T7" fmla="*/ 2147483646 h 2"/>
              <a:gd name="T8" fmla="*/ 2147483646 w 6"/>
              <a:gd name="T9" fmla="*/ 2147483646 h 2"/>
              <a:gd name="T10" fmla="*/ 0 w 6"/>
              <a:gd name="T11" fmla="*/ 2147483646 h 2"/>
              <a:gd name="T12" fmla="*/ 0 w 6"/>
              <a:gd name="T13" fmla="*/ 2147483646 h 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6"/>
              <a:gd name="T22" fmla="*/ 0 h 2"/>
              <a:gd name="T23" fmla="*/ 6 w 6"/>
              <a:gd name="T24" fmla="*/ 2 h 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6" h="2">
                <a:moveTo>
                  <a:pt x="6" y="1"/>
                </a:moveTo>
                <a:lnTo>
                  <a:pt x="5" y="0"/>
                </a:lnTo>
                <a:lnTo>
                  <a:pt x="3" y="0"/>
                </a:lnTo>
                <a:lnTo>
                  <a:pt x="2" y="1"/>
                </a:lnTo>
                <a:lnTo>
                  <a:pt x="1" y="2"/>
                </a:lnTo>
                <a:lnTo>
                  <a:pt x="0" y="1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75" name="Freeform 499">
            <a:extLst>
              <a:ext uri="{FF2B5EF4-FFF2-40B4-BE49-F238E27FC236}">
                <a16:creationId xmlns:a16="http://schemas.microsoft.com/office/drawing/2014/main" id="{00000000-0008-0000-0200-00007B823400}"/>
              </a:ext>
            </a:extLst>
          </xdr:cNvPr>
          <xdr:cNvSpPr>
            <a:spLocks/>
          </xdr:cNvSpPr>
        </xdr:nvSpPr>
        <xdr:spPr bwMode="auto">
          <a:xfrm>
            <a:off x="920525" y="5983654"/>
            <a:ext cx="12585" cy="46591"/>
          </a:xfrm>
          <a:custGeom>
            <a:avLst/>
            <a:gdLst>
              <a:gd name="T0" fmla="*/ 2147483646 w 2"/>
              <a:gd name="T1" fmla="*/ 2147483646 h 6"/>
              <a:gd name="T2" fmla="*/ 2147483646 w 2"/>
              <a:gd name="T3" fmla="*/ 2147483646 h 6"/>
              <a:gd name="T4" fmla="*/ 2147483646 w 2"/>
              <a:gd name="T5" fmla="*/ 2147483646 h 6"/>
              <a:gd name="T6" fmla="*/ 0 w 2"/>
              <a:gd name="T7" fmla="*/ 2147483646 h 6"/>
              <a:gd name="T8" fmla="*/ 2147483646 w 2"/>
              <a:gd name="T9" fmla="*/ 2147483646 h 6"/>
              <a:gd name="T10" fmla="*/ 2147483646 w 2"/>
              <a:gd name="T11" fmla="*/ 0 h 6"/>
              <a:gd name="T12" fmla="*/ 2147483646 w 2"/>
              <a:gd name="T13" fmla="*/ 0 h 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"/>
              <a:gd name="T22" fmla="*/ 0 h 6"/>
              <a:gd name="T23" fmla="*/ 2 w 2"/>
              <a:gd name="T24" fmla="*/ 6 h 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" h="6">
                <a:moveTo>
                  <a:pt x="2" y="6"/>
                </a:moveTo>
                <a:lnTo>
                  <a:pt x="1" y="5"/>
                </a:lnTo>
                <a:lnTo>
                  <a:pt x="1" y="3"/>
                </a:lnTo>
                <a:lnTo>
                  <a:pt x="0" y="2"/>
                </a:lnTo>
                <a:lnTo>
                  <a:pt x="1" y="1"/>
                </a:lnTo>
                <a:lnTo>
                  <a:pt x="2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76" name="Freeform 500">
            <a:extLst>
              <a:ext uri="{FF2B5EF4-FFF2-40B4-BE49-F238E27FC236}">
                <a16:creationId xmlns:a16="http://schemas.microsoft.com/office/drawing/2014/main" id="{00000000-0008-0000-0200-00007C823400}"/>
              </a:ext>
            </a:extLst>
          </xdr:cNvPr>
          <xdr:cNvSpPr>
            <a:spLocks/>
          </xdr:cNvSpPr>
        </xdr:nvSpPr>
        <xdr:spPr bwMode="auto">
          <a:xfrm>
            <a:off x="906367" y="5921531"/>
            <a:ext cx="20451" cy="46591"/>
          </a:xfrm>
          <a:custGeom>
            <a:avLst/>
            <a:gdLst>
              <a:gd name="T0" fmla="*/ 2147483646 w 3"/>
              <a:gd name="T1" fmla="*/ 2147483646 h 6"/>
              <a:gd name="T2" fmla="*/ 2147483646 w 3"/>
              <a:gd name="T3" fmla="*/ 2147483646 h 6"/>
              <a:gd name="T4" fmla="*/ 2147483646 w 3"/>
              <a:gd name="T5" fmla="*/ 2147483646 h 6"/>
              <a:gd name="T6" fmla="*/ 0 w 3"/>
              <a:gd name="T7" fmla="*/ 2147483646 h 6"/>
              <a:gd name="T8" fmla="*/ 2147483646 w 3"/>
              <a:gd name="T9" fmla="*/ 2147483646 h 6"/>
              <a:gd name="T10" fmla="*/ 2147483646 w 3"/>
              <a:gd name="T11" fmla="*/ 0 h 6"/>
              <a:gd name="T12" fmla="*/ 2147483646 w 3"/>
              <a:gd name="T13" fmla="*/ 0 h 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"/>
              <a:gd name="T22" fmla="*/ 0 h 6"/>
              <a:gd name="T23" fmla="*/ 3 w 3"/>
              <a:gd name="T24" fmla="*/ 6 h 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" h="6">
                <a:moveTo>
                  <a:pt x="3" y="6"/>
                </a:moveTo>
                <a:lnTo>
                  <a:pt x="2" y="5"/>
                </a:lnTo>
                <a:lnTo>
                  <a:pt x="1" y="4"/>
                </a:lnTo>
                <a:lnTo>
                  <a:pt x="0" y="3"/>
                </a:lnTo>
                <a:lnTo>
                  <a:pt x="1" y="2"/>
                </a:lnTo>
                <a:lnTo>
                  <a:pt x="1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77" name="Freeform 501">
            <a:extLst>
              <a:ext uri="{FF2B5EF4-FFF2-40B4-BE49-F238E27FC236}">
                <a16:creationId xmlns:a16="http://schemas.microsoft.com/office/drawing/2014/main" id="{00000000-0008-0000-0200-00007D823400}"/>
              </a:ext>
            </a:extLst>
          </xdr:cNvPr>
          <xdr:cNvSpPr>
            <a:spLocks/>
          </xdr:cNvSpPr>
        </xdr:nvSpPr>
        <xdr:spPr bwMode="auto">
          <a:xfrm>
            <a:off x="912660" y="5852506"/>
            <a:ext cx="14158" cy="53494"/>
          </a:xfrm>
          <a:custGeom>
            <a:avLst/>
            <a:gdLst>
              <a:gd name="T0" fmla="*/ 2147483646 w 2"/>
              <a:gd name="T1" fmla="*/ 2147483646 h 7"/>
              <a:gd name="T2" fmla="*/ 2147483646 w 2"/>
              <a:gd name="T3" fmla="*/ 2147483646 h 7"/>
              <a:gd name="T4" fmla="*/ 2147483646 w 2"/>
              <a:gd name="T5" fmla="*/ 2147483646 h 7"/>
              <a:gd name="T6" fmla="*/ 2147483646 w 2"/>
              <a:gd name="T7" fmla="*/ 2147483646 h 7"/>
              <a:gd name="T8" fmla="*/ 0 w 2"/>
              <a:gd name="T9" fmla="*/ 0 h 7"/>
              <a:gd name="T10" fmla="*/ 0 w 2"/>
              <a:gd name="T11" fmla="*/ 0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7"/>
              <a:gd name="T20" fmla="*/ 2 w 2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7">
                <a:moveTo>
                  <a:pt x="2" y="7"/>
                </a:moveTo>
                <a:lnTo>
                  <a:pt x="2" y="6"/>
                </a:lnTo>
                <a:lnTo>
                  <a:pt x="1" y="4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78" name="Freeform 502">
            <a:extLst>
              <a:ext uri="{FF2B5EF4-FFF2-40B4-BE49-F238E27FC236}">
                <a16:creationId xmlns:a16="http://schemas.microsoft.com/office/drawing/2014/main" id="{00000000-0008-0000-0200-00007E823400}"/>
              </a:ext>
            </a:extLst>
          </xdr:cNvPr>
          <xdr:cNvSpPr>
            <a:spLocks/>
          </xdr:cNvSpPr>
        </xdr:nvSpPr>
        <xdr:spPr bwMode="auto">
          <a:xfrm>
            <a:off x="912660" y="5797286"/>
            <a:ext cx="26744" cy="39689"/>
          </a:xfrm>
          <a:custGeom>
            <a:avLst/>
            <a:gdLst>
              <a:gd name="T0" fmla="*/ 0 w 4"/>
              <a:gd name="T1" fmla="*/ 2147483646 h 5"/>
              <a:gd name="T2" fmla="*/ 0 w 4"/>
              <a:gd name="T3" fmla="*/ 2147483646 h 5"/>
              <a:gd name="T4" fmla="*/ 0 w 4"/>
              <a:gd name="T5" fmla="*/ 2147483646 h 5"/>
              <a:gd name="T6" fmla="*/ 2147483646 w 4"/>
              <a:gd name="T7" fmla="*/ 2147483646 h 5"/>
              <a:gd name="T8" fmla="*/ 2147483646 w 4"/>
              <a:gd name="T9" fmla="*/ 2147483646 h 5"/>
              <a:gd name="T10" fmla="*/ 2147483646 w 4"/>
              <a:gd name="T11" fmla="*/ 0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"/>
              <a:gd name="T19" fmla="*/ 0 h 5"/>
              <a:gd name="T20" fmla="*/ 4 w 4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" h="5">
                <a:moveTo>
                  <a:pt x="0" y="5"/>
                </a:moveTo>
                <a:lnTo>
                  <a:pt x="0" y="5"/>
                </a:lnTo>
                <a:lnTo>
                  <a:pt x="0" y="3"/>
                </a:lnTo>
                <a:lnTo>
                  <a:pt x="1" y="2"/>
                </a:lnTo>
                <a:lnTo>
                  <a:pt x="3" y="2"/>
                </a:lnTo>
                <a:lnTo>
                  <a:pt x="4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79" name="Freeform 503">
            <a:extLst>
              <a:ext uri="{FF2B5EF4-FFF2-40B4-BE49-F238E27FC236}">
                <a16:creationId xmlns:a16="http://schemas.microsoft.com/office/drawing/2014/main" id="{00000000-0008-0000-0200-00007F823400}"/>
              </a:ext>
            </a:extLst>
          </xdr:cNvPr>
          <xdr:cNvSpPr>
            <a:spLocks/>
          </xdr:cNvSpPr>
        </xdr:nvSpPr>
        <xdr:spPr bwMode="auto">
          <a:xfrm>
            <a:off x="933111" y="5743791"/>
            <a:ext cx="20452" cy="37964"/>
          </a:xfrm>
          <a:custGeom>
            <a:avLst/>
            <a:gdLst>
              <a:gd name="T0" fmla="*/ 2147483646 w 3"/>
              <a:gd name="T1" fmla="*/ 2147483646 h 5"/>
              <a:gd name="T2" fmla="*/ 2147483646 w 3"/>
              <a:gd name="T3" fmla="*/ 2147483646 h 5"/>
              <a:gd name="T4" fmla="*/ 0 w 3"/>
              <a:gd name="T5" fmla="*/ 2147483646 h 5"/>
              <a:gd name="T6" fmla="*/ 0 w 3"/>
              <a:gd name="T7" fmla="*/ 2147483646 h 5"/>
              <a:gd name="T8" fmla="*/ 2147483646 w 3"/>
              <a:gd name="T9" fmla="*/ 0 h 5"/>
              <a:gd name="T10" fmla="*/ 2147483646 w 3"/>
              <a:gd name="T11" fmla="*/ 2147483646 h 5"/>
              <a:gd name="T12" fmla="*/ 2147483646 w 3"/>
              <a:gd name="T13" fmla="*/ 2147483646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"/>
              <a:gd name="T22" fmla="*/ 0 h 5"/>
              <a:gd name="T23" fmla="*/ 3 w 3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" h="5">
                <a:moveTo>
                  <a:pt x="1" y="5"/>
                </a:moveTo>
                <a:lnTo>
                  <a:pt x="1" y="4"/>
                </a:lnTo>
                <a:lnTo>
                  <a:pt x="0" y="3"/>
                </a:lnTo>
                <a:lnTo>
                  <a:pt x="0" y="1"/>
                </a:lnTo>
                <a:lnTo>
                  <a:pt x="1" y="0"/>
                </a:lnTo>
                <a:lnTo>
                  <a:pt x="3" y="1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80" name="Freeform 504">
            <a:extLst>
              <a:ext uri="{FF2B5EF4-FFF2-40B4-BE49-F238E27FC236}">
                <a16:creationId xmlns:a16="http://schemas.microsoft.com/office/drawing/2014/main" id="{00000000-0008-0000-0200-000080823400}"/>
              </a:ext>
            </a:extLst>
          </xdr:cNvPr>
          <xdr:cNvSpPr>
            <a:spLocks/>
          </xdr:cNvSpPr>
        </xdr:nvSpPr>
        <xdr:spPr bwMode="auto">
          <a:xfrm>
            <a:off x="966148" y="5721359"/>
            <a:ext cx="34610" cy="29335"/>
          </a:xfrm>
          <a:custGeom>
            <a:avLst/>
            <a:gdLst>
              <a:gd name="T0" fmla="*/ 0 w 5"/>
              <a:gd name="T1" fmla="*/ 2147483646 h 4"/>
              <a:gd name="T2" fmla="*/ 2147483646 w 5"/>
              <a:gd name="T3" fmla="*/ 2147483646 h 4"/>
              <a:gd name="T4" fmla="*/ 2147483646 w 5"/>
              <a:gd name="T5" fmla="*/ 2147483646 h 4"/>
              <a:gd name="T6" fmla="*/ 2147483646 w 5"/>
              <a:gd name="T7" fmla="*/ 2147483646 h 4"/>
              <a:gd name="T8" fmla="*/ 2147483646 w 5"/>
              <a:gd name="T9" fmla="*/ 0 h 4"/>
              <a:gd name="T10" fmla="*/ 2147483646 w 5"/>
              <a:gd name="T11" fmla="*/ 0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5"/>
              <a:gd name="T19" fmla="*/ 0 h 4"/>
              <a:gd name="T20" fmla="*/ 5 w 5"/>
              <a:gd name="T21" fmla="*/ 4 h 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5" h="4">
                <a:moveTo>
                  <a:pt x="0" y="4"/>
                </a:move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5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81" name="Freeform 505">
            <a:extLst>
              <a:ext uri="{FF2B5EF4-FFF2-40B4-BE49-F238E27FC236}">
                <a16:creationId xmlns:a16="http://schemas.microsoft.com/office/drawing/2014/main" id="{00000000-0008-0000-0200-000081823400}"/>
              </a:ext>
            </a:extLst>
          </xdr:cNvPr>
          <xdr:cNvSpPr>
            <a:spLocks/>
          </xdr:cNvSpPr>
        </xdr:nvSpPr>
        <xdr:spPr bwMode="auto">
          <a:xfrm>
            <a:off x="994465" y="5674766"/>
            <a:ext cx="39329" cy="31061"/>
          </a:xfrm>
          <a:custGeom>
            <a:avLst/>
            <a:gdLst>
              <a:gd name="T0" fmla="*/ 0 w 6"/>
              <a:gd name="T1" fmla="*/ 2147483646 h 4"/>
              <a:gd name="T2" fmla="*/ 0 w 6"/>
              <a:gd name="T3" fmla="*/ 2147483646 h 4"/>
              <a:gd name="T4" fmla="*/ 2147483646 w 6"/>
              <a:gd name="T5" fmla="*/ 2147483646 h 4"/>
              <a:gd name="T6" fmla="*/ 2147483646 w 6"/>
              <a:gd name="T7" fmla="*/ 2147483646 h 4"/>
              <a:gd name="T8" fmla="*/ 2147483646 w 6"/>
              <a:gd name="T9" fmla="*/ 2147483646 h 4"/>
              <a:gd name="T10" fmla="*/ 2147483646 w 6"/>
              <a:gd name="T11" fmla="*/ 0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4"/>
              <a:gd name="T20" fmla="*/ 6 w 6"/>
              <a:gd name="T21" fmla="*/ 4 h 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4">
                <a:moveTo>
                  <a:pt x="0" y="4"/>
                </a:moveTo>
                <a:lnTo>
                  <a:pt x="0" y="3"/>
                </a:lnTo>
                <a:lnTo>
                  <a:pt x="1" y="2"/>
                </a:lnTo>
                <a:lnTo>
                  <a:pt x="3" y="1"/>
                </a:lnTo>
                <a:lnTo>
                  <a:pt x="5" y="1"/>
                </a:lnTo>
                <a:lnTo>
                  <a:pt x="6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82" name="Freeform 506">
            <a:extLst>
              <a:ext uri="{FF2B5EF4-FFF2-40B4-BE49-F238E27FC236}">
                <a16:creationId xmlns:a16="http://schemas.microsoft.com/office/drawing/2014/main" id="{00000000-0008-0000-0200-000082823400}"/>
              </a:ext>
            </a:extLst>
          </xdr:cNvPr>
          <xdr:cNvSpPr>
            <a:spLocks/>
          </xdr:cNvSpPr>
        </xdr:nvSpPr>
        <xdr:spPr bwMode="auto">
          <a:xfrm>
            <a:off x="1047953" y="5666139"/>
            <a:ext cx="34610" cy="39689"/>
          </a:xfrm>
          <a:custGeom>
            <a:avLst/>
            <a:gdLst>
              <a:gd name="T0" fmla="*/ 0 w 5"/>
              <a:gd name="T1" fmla="*/ 2147483646 h 5"/>
              <a:gd name="T2" fmla="*/ 2147483646 w 5"/>
              <a:gd name="T3" fmla="*/ 0 h 5"/>
              <a:gd name="T4" fmla="*/ 2147483646 w 5"/>
              <a:gd name="T5" fmla="*/ 2147483646 h 5"/>
              <a:gd name="T6" fmla="*/ 2147483646 w 5"/>
              <a:gd name="T7" fmla="*/ 2147483646 h 5"/>
              <a:gd name="T8" fmla="*/ 2147483646 w 5"/>
              <a:gd name="T9" fmla="*/ 2147483646 h 5"/>
              <a:gd name="T10" fmla="*/ 2147483646 w 5"/>
              <a:gd name="T11" fmla="*/ 2147483646 h 5"/>
              <a:gd name="T12" fmla="*/ 2147483646 w 5"/>
              <a:gd name="T13" fmla="*/ 2147483646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"/>
              <a:gd name="T22" fmla="*/ 0 h 5"/>
              <a:gd name="T23" fmla="*/ 5 w 5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" h="5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  <a:lnTo>
                  <a:pt x="3" y="2"/>
                </a:lnTo>
                <a:lnTo>
                  <a:pt x="4" y="3"/>
                </a:lnTo>
                <a:lnTo>
                  <a:pt x="5" y="4"/>
                </a:lnTo>
                <a:lnTo>
                  <a:pt x="5" y="5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83" name="Freeform 507">
            <a:extLst>
              <a:ext uri="{FF2B5EF4-FFF2-40B4-BE49-F238E27FC236}">
                <a16:creationId xmlns:a16="http://schemas.microsoft.com/office/drawing/2014/main" id="{00000000-0008-0000-0200-000083823400}"/>
              </a:ext>
            </a:extLst>
          </xdr:cNvPr>
          <xdr:cNvSpPr>
            <a:spLocks/>
          </xdr:cNvSpPr>
        </xdr:nvSpPr>
        <xdr:spPr bwMode="auto">
          <a:xfrm>
            <a:off x="1088856" y="5712730"/>
            <a:ext cx="26744" cy="15531"/>
          </a:xfrm>
          <a:custGeom>
            <a:avLst/>
            <a:gdLst>
              <a:gd name="T0" fmla="*/ 0 w 4"/>
              <a:gd name="T1" fmla="*/ 2147483646 h 2"/>
              <a:gd name="T2" fmla="*/ 0 w 4"/>
              <a:gd name="T3" fmla="*/ 2147483646 h 2"/>
              <a:gd name="T4" fmla="*/ 2147483646 w 4"/>
              <a:gd name="T5" fmla="*/ 2147483646 h 2"/>
              <a:gd name="T6" fmla="*/ 2147483646 w 4"/>
              <a:gd name="T7" fmla="*/ 2147483646 h 2"/>
              <a:gd name="T8" fmla="*/ 2147483646 w 4"/>
              <a:gd name="T9" fmla="*/ 0 h 2"/>
              <a:gd name="T10" fmla="*/ 2147483646 w 4"/>
              <a:gd name="T11" fmla="*/ 0 h 2"/>
              <a:gd name="T12" fmla="*/ 2147483646 w 4"/>
              <a:gd name="T13" fmla="*/ 0 h 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"/>
              <a:gd name="T22" fmla="*/ 0 h 2"/>
              <a:gd name="T23" fmla="*/ 4 w 4"/>
              <a:gd name="T24" fmla="*/ 2 h 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" h="2">
                <a:moveTo>
                  <a:pt x="0" y="1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4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84" name="Freeform 508">
            <a:extLst>
              <a:ext uri="{FF2B5EF4-FFF2-40B4-BE49-F238E27FC236}">
                <a16:creationId xmlns:a16="http://schemas.microsoft.com/office/drawing/2014/main" id="{00000000-0008-0000-0200-000084823400}"/>
              </a:ext>
            </a:extLst>
          </xdr:cNvPr>
          <xdr:cNvSpPr>
            <a:spLocks/>
          </xdr:cNvSpPr>
        </xdr:nvSpPr>
        <xdr:spPr bwMode="auto">
          <a:xfrm>
            <a:off x="1128185" y="5666139"/>
            <a:ext cx="40903" cy="39689"/>
          </a:xfrm>
          <a:custGeom>
            <a:avLst/>
            <a:gdLst>
              <a:gd name="T0" fmla="*/ 0 w 6"/>
              <a:gd name="T1" fmla="*/ 2147483646 h 5"/>
              <a:gd name="T2" fmla="*/ 2147483646 w 6"/>
              <a:gd name="T3" fmla="*/ 2147483646 h 5"/>
              <a:gd name="T4" fmla="*/ 2147483646 w 6"/>
              <a:gd name="T5" fmla="*/ 2147483646 h 5"/>
              <a:gd name="T6" fmla="*/ 2147483646 w 6"/>
              <a:gd name="T7" fmla="*/ 2147483646 h 5"/>
              <a:gd name="T8" fmla="*/ 2147483646 w 6"/>
              <a:gd name="T9" fmla="*/ 0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5"/>
              <a:gd name="T17" fmla="*/ 6 w 6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5">
                <a:moveTo>
                  <a:pt x="0" y="5"/>
                </a:moveTo>
                <a:lnTo>
                  <a:pt x="1" y="4"/>
                </a:lnTo>
                <a:lnTo>
                  <a:pt x="4" y="2"/>
                </a:lnTo>
                <a:lnTo>
                  <a:pt x="6" y="1"/>
                </a:lnTo>
                <a:lnTo>
                  <a:pt x="6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85" name="Freeform 509">
            <a:extLst>
              <a:ext uri="{FF2B5EF4-FFF2-40B4-BE49-F238E27FC236}">
                <a16:creationId xmlns:a16="http://schemas.microsoft.com/office/drawing/2014/main" id="{00000000-0008-0000-0200-000085823400}"/>
              </a:ext>
            </a:extLst>
          </xdr:cNvPr>
          <xdr:cNvSpPr>
            <a:spLocks/>
          </xdr:cNvSpPr>
        </xdr:nvSpPr>
        <xdr:spPr bwMode="auto">
          <a:xfrm>
            <a:off x="1176954" y="5597114"/>
            <a:ext cx="26744" cy="55220"/>
          </a:xfrm>
          <a:custGeom>
            <a:avLst/>
            <a:gdLst>
              <a:gd name="T0" fmla="*/ 0 w 4"/>
              <a:gd name="T1" fmla="*/ 2147483646 h 7"/>
              <a:gd name="T2" fmla="*/ 2147483646 w 4"/>
              <a:gd name="T3" fmla="*/ 2147483646 h 7"/>
              <a:gd name="T4" fmla="*/ 2147483646 w 4"/>
              <a:gd name="T5" fmla="*/ 2147483646 h 7"/>
              <a:gd name="T6" fmla="*/ 2147483646 w 4"/>
              <a:gd name="T7" fmla="*/ 0 h 7"/>
              <a:gd name="T8" fmla="*/ 0 60000 65536"/>
              <a:gd name="T9" fmla="*/ 0 60000 65536"/>
              <a:gd name="T10" fmla="*/ 0 60000 65536"/>
              <a:gd name="T11" fmla="*/ 0 60000 65536"/>
              <a:gd name="T12" fmla="*/ 0 w 4"/>
              <a:gd name="T13" fmla="*/ 0 h 7"/>
              <a:gd name="T14" fmla="*/ 4 w 4"/>
              <a:gd name="T15" fmla="*/ 7 h 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" h="7">
                <a:moveTo>
                  <a:pt x="0" y="7"/>
                </a:moveTo>
                <a:lnTo>
                  <a:pt x="2" y="5"/>
                </a:lnTo>
                <a:lnTo>
                  <a:pt x="4" y="2"/>
                </a:lnTo>
                <a:lnTo>
                  <a:pt x="4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86" name="Freeform 510">
            <a:extLst>
              <a:ext uri="{FF2B5EF4-FFF2-40B4-BE49-F238E27FC236}">
                <a16:creationId xmlns:a16="http://schemas.microsoft.com/office/drawing/2014/main" id="{00000000-0008-0000-0200-000086823400}"/>
              </a:ext>
            </a:extLst>
          </xdr:cNvPr>
          <xdr:cNvSpPr>
            <a:spLocks/>
          </xdr:cNvSpPr>
        </xdr:nvSpPr>
        <xdr:spPr bwMode="auto">
          <a:xfrm>
            <a:off x="1203697" y="5528089"/>
            <a:ext cx="18878" cy="62122"/>
          </a:xfrm>
          <a:custGeom>
            <a:avLst/>
            <a:gdLst>
              <a:gd name="T0" fmla="*/ 0 w 3"/>
              <a:gd name="T1" fmla="*/ 2147483646 h 8"/>
              <a:gd name="T2" fmla="*/ 2147483646 w 3"/>
              <a:gd name="T3" fmla="*/ 2147483646 h 8"/>
              <a:gd name="T4" fmla="*/ 2147483646 w 3"/>
              <a:gd name="T5" fmla="*/ 2147483646 h 8"/>
              <a:gd name="T6" fmla="*/ 2147483646 w 3"/>
              <a:gd name="T7" fmla="*/ 2147483646 h 8"/>
              <a:gd name="T8" fmla="*/ 2147483646 w 3"/>
              <a:gd name="T9" fmla="*/ 2147483646 h 8"/>
              <a:gd name="T10" fmla="*/ 2147483646 w 3"/>
              <a:gd name="T11" fmla="*/ 0 h 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8"/>
              <a:gd name="T20" fmla="*/ 3 w 3"/>
              <a:gd name="T21" fmla="*/ 8 h 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8">
                <a:moveTo>
                  <a:pt x="0" y="8"/>
                </a:moveTo>
                <a:lnTo>
                  <a:pt x="1" y="7"/>
                </a:lnTo>
                <a:lnTo>
                  <a:pt x="2" y="5"/>
                </a:lnTo>
                <a:lnTo>
                  <a:pt x="2" y="3"/>
                </a:lnTo>
                <a:lnTo>
                  <a:pt x="3" y="2"/>
                </a:lnTo>
                <a:lnTo>
                  <a:pt x="3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87" name="Freeform 511">
            <a:extLst>
              <a:ext uri="{FF2B5EF4-FFF2-40B4-BE49-F238E27FC236}">
                <a16:creationId xmlns:a16="http://schemas.microsoft.com/office/drawing/2014/main" id="{00000000-0008-0000-0200-000087823400}"/>
              </a:ext>
            </a:extLst>
          </xdr:cNvPr>
          <xdr:cNvSpPr>
            <a:spLocks/>
          </xdr:cNvSpPr>
        </xdr:nvSpPr>
        <xdr:spPr bwMode="auto">
          <a:xfrm>
            <a:off x="1222575" y="5457338"/>
            <a:ext cx="14159" cy="55220"/>
          </a:xfrm>
          <a:custGeom>
            <a:avLst/>
            <a:gdLst>
              <a:gd name="T0" fmla="*/ 0 w 2"/>
              <a:gd name="T1" fmla="*/ 2147483646 h 7"/>
              <a:gd name="T2" fmla="*/ 0 w 2"/>
              <a:gd name="T3" fmla="*/ 2147483646 h 7"/>
              <a:gd name="T4" fmla="*/ 2147483646 w 2"/>
              <a:gd name="T5" fmla="*/ 2147483646 h 7"/>
              <a:gd name="T6" fmla="*/ 2147483646 w 2"/>
              <a:gd name="T7" fmla="*/ 2147483646 h 7"/>
              <a:gd name="T8" fmla="*/ 2147483646 w 2"/>
              <a:gd name="T9" fmla="*/ 2147483646 h 7"/>
              <a:gd name="T10" fmla="*/ 2147483646 w 2"/>
              <a:gd name="T11" fmla="*/ 0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7"/>
              <a:gd name="T20" fmla="*/ 2 w 2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7">
                <a:moveTo>
                  <a:pt x="0" y="7"/>
                </a:moveTo>
                <a:lnTo>
                  <a:pt x="0" y="7"/>
                </a:lnTo>
                <a:lnTo>
                  <a:pt x="1" y="6"/>
                </a:lnTo>
                <a:lnTo>
                  <a:pt x="1" y="4"/>
                </a:lnTo>
                <a:lnTo>
                  <a:pt x="2" y="3"/>
                </a:lnTo>
                <a:lnTo>
                  <a:pt x="1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88" name="Freeform 512">
            <a:extLst>
              <a:ext uri="{FF2B5EF4-FFF2-40B4-BE49-F238E27FC236}">
                <a16:creationId xmlns:a16="http://schemas.microsoft.com/office/drawing/2014/main" id="{00000000-0008-0000-0200-000088823400}"/>
              </a:ext>
            </a:extLst>
          </xdr:cNvPr>
          <xdr:cNvSpPr>
            <a:spLocks/>
          </xdr:cNvSpPr>
        </xdr:nvSpPr>
        <xdr:spPr bwMode="auto">
          <a:xfrm>
            <a:off x="1222575" y="5388313"/>
            <a:ext cx="14159" cy="62122"/>
          </a:xfrm>
          <a:custGeom>
            <a:avLst/>
            <a:gdLst>
              <a:gd name="T0" fmla="*/ 2147483646 w 2"/>
              <a:gd name="T1" fmla="*/ 2147483646 h 8"/>
              <a:gd name="T2" fmla="*/ 2147483646 w 2"/>
              <a:gd name="T3" fmla="*/ 2147483646 h 8"/>
              <a:gd name="T4" fmla="*/ 0 w 2"/>
              <a:gd name="T5" fmla="*/ 2147483646 h 8"/>
              <a:gd name="T6" fmla="*/ 0 w 2"/>
              <a:gd name="T7" fmla="*/ 0 h 8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8"/>
              <a:gd name="T14" fmla="*/ 2 w 2"/>
              <a:gd name="T15" fmla="*/ 8 h 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8">
                <a:moveTo>
                  <a:pt x="2" y="8"/>
                </a:moveTo>
                <a:lnTo>
                  <a:pt x="1" y="7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89" name="Freeform 513">
            <a:extLst>
              <a:ext uri="{FF2B5EF4-FFF2-40B4-BE49-F238E27FC236}">
                <a16:creationId xmlns:a16="http://schemas.microsoft.com/office/drawing/2014/main" id="{00000000-0008-0000-0200-000089823400}"/>
              </a:ext>
            </a:extLst>
          </xdr:cNvPr>
          <xdr:cNvSpPr>
            <a:spLocks/>
          </xdr:cNvSpPr>
        </xdr:nvSpPr>
        <xdr:spPr bwMode="auto">
          <a:xfrm>
            <a:off x="1197404" y="5319288"/>
            <a:ext cx="18878" cy="62122"/>
          </a:xfrm>
          <a:custGeom>
            <a:avLst/>
            <a:gdLst>
              <a:gd name="T0" fmla="*/ 2147483646 w 3"/>
              <a:gd name="T1" fmla="*/ 2147483646 h 8"/>
              <a:gd name="T2" fmla="*/ 2147483646 w 3"/>
              <a:gd name="T3" fmla="*/ 2147483646 h 8"/>
              <a:gd name="T4" fmla="*/ 0 w 3"/>
              <a:gd name="T5" fmla="*/ 0 h 8"/>
              <a:gd name="T6" fmla="*/ 0 60000 65536"/>
              <a:gd name="T7" fmla="*/ 0 60000 65536"/>
              <a:gd name="T8" fmla="*/ 0 60000 65536"/>
              <a:gd name="T9" fmla="*/ 0 w 3"/>
              <a:gd name="T10" fmla="*/ 0 h 8"/>
              <a:gd name="T11" fmla="*/ 3 w 3"/>
              <a:gd name="T12" fmla="*/ 8 h 8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8">
                <a:moveTo>
                  <a:pt x="3" y="8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90" name="Freeform 514">
            <a:extLst>
              <a:ext uri="{FF2B5EF4-FFF2-40B4-BE49-F238E27FC236}">
                <a16:creationId xmlns:a16="http://schemas.microsoft.com/office/drawing/2014/main" id="{00000000-0008-0000-0200-00008A823400}"/>
              </a:ext>
            </a:extLst>
          </xdr:cNvPr>
          <xdr:cNvSpPr>
            <a:spLocks/>
          </xdr:cNvSpPr>
        </xdr:nvSpPr>
        <xdr:spPr bwMode="auto">
          <a:xfrm>
            <a:off x="1176954" y="5257165"/>
            <a:ext cx="20451" cy="46592"/>
          </a:xfrm>
          <a:custGeom>
            <a:avLst/>
            <a:gdLst>
              <a:gd name="T0" fmla="*/ 2147483646 w 3"/>
              <a:gd name="T1" fmla="*/ 2147483646 h 6"/>
              <a:gd name="T2" fmla="*/ 2147483646 w 3"/>
              <a:gd name="T3" fmla="*/ 2147483646 h 6"/>
              <a:gd name="T4" fmla="*/ 0 w 3"/>
              <a:gd name="T5" fmla="*/ 0 h 6"/>
              <a:gd name="T6" fmla="*/ 2147483646 w 3"/>
              <a:gd name="T7" fmla="*/ 2147483646 h 6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6"/>
              <a:gd name="T14" fmla="*/ 3 w 3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6">
                <a:moveTo>
                  <a:pt x="3" y="6"/>
                </a:moveTo>
                <a:lnTo>
                  <a:pt x="2" y="5"/>
                </a:lnTo>
                <a:lnTo>
                  <a:pt x="0" y="0"/>
                </a:lnTo>
                <a:lnTo>
                  <a:pt x="1" y="1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91" name="Freeform 515">
            <a:extLst>
              <a:ext uri="{FF2B5EF4-FFF2-40B4-BE49-F238E27FC236}">
                <a16:creationId xmlns:a16="http://schemas.microsoft.com/office/drawing/2014/main" id="{00000000-0008-0000-0200-00008B823400}"/>
              </a:ext>
            </a:extLst>
          </xdr:cNvPr>
          <xdr:cNvSpPr>
            <a:spLocks/>
          </xdr:cNvSpPr>
        </xdr:nvSpPr>
        <xdr:spPr bwMode="auto">
          <a:xfrm>
            <a:off x="1176954" y="5241635"/>
            <a:ext cx="12585" cy="15530"/>
          </a:xfrm>
          <a:custGeom>
            <a:avLst/>
            <a:gdLst>
              <a:gd name="T0" fmla="*/ 2147483646 w 2"/>
              <a:gd name="T1" fmla="*/ 2147483646 h 2"/>
              <a:gd name="T2" fmla="*/ 0 w 2"/>
              <a:gd name="T3" fmla="*/ 2147483646 h 2"/>
              <a:gd name="T4" fmla="*/ 0 w 2"/>
              <a:gd name="T5" fmla="*/ 0 h 2"/>
              <a:gd name="T6" fmla="*/ 0 60000 65536"/>
              <a:gd name="T7" fmla="*/ 0 60000 65536"/>
              <a:gd name="T8" fmla="*/ 0 60000 65536"/>
              <a:gd name="T9" fmla="*/ 0 w 2"/>
              <a:gd name="T10" fmla="*/ 0 h 2"/>
              <a:gd name="T11" fmla="*/ 2 w 2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2">
                <a:moveTo>
                  <a:pt x="2" y="2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92" name="Freeform 516">
            <a:extLst>
              <a:ext uri="{FF2B5EF4-FFF2-40B4-BE49-F238E27FC236}">
                <a16:creationId xmlns:a16="http://schemas.microsoft.com/office/drawing/2014/main" id="{00000000-0008-0000-0200-00008C823400}"/>
              </a:ext>
            </a:extLst>
          </xdr:cNvPr>
          <xdr:cNvSpPr>
            <a:spLocks/>
          </xdr:cNvSpPr>
        </xdr:nvSpPr>
        <xdr:spPr bwMode="auto">
          <a:xfrm>
            <a:off x="2701361" y="2245950"/>
            <a:ext cx="1168870" cy="633304"/>
          </a:xfrm>
          <a:custGeom>
            <a:avLst/>
            <a:gdLst>
              <a:gd name="T0" fmla="*/ 2147483646 w 928"/>
              <a:gd name="T1" fmla="*/ 2147483646 h 466"/>
              <a:gd name="T2" fmla="*/ 2147483646 w 928"/>
              <a:gd name="T3" fmla="*/ 2147483646 h 466"/>
              <a:gd name="T4" fmla="*/ 2147483646 w 928"/>
              <a:gd name="T5" fmla="*/ 2147483646 h 466"/>
              <a:gd name="T6" fmla="*/ 2147483646 w 928"/>
              <a:gd name="T7" fmla="*/ 2147483646 h 466"/>
              <a:gd name="T8" fmla="*/ 2147483646 w 928"/>
              <a:gd name="T9" fmla="*/ 2147483646 h 466"/>
              <a:gd name="T10" fmla="*/ 2147483646 w 928"/>
              <a:gd name="T11" fmla="*/ 2147483646 h 466"/>
              <a:gd name="T12" fmla="*/ 2147483646 w 928"/>
              <a:gd name="T13" fmla="*/ 2147483646 h 466"/>
              <a:gd name="T14" fmla="*/ 2147483646 w 928"/>
              <a:gd name="T15" fmla="*/ 2147483646 h 466"/>
              <a:gd name="T16" fmla="*/ 2147483646 w 928"/>
              <a:gd name="T17" fmla="*/ 2147483646 h 466"/>
              <a:gd name="T18" fmla="*/ 2147483646 w 928"/>
              <a:gd name="T19" fmla="*/ 2147483646 h 466"/>
              <a:gd name="T20" fmla="*/ 2147483646 w 928"/>
              <a:gd name="T21" fmla="*/ 2147483646 h 466"/>
              <a:gd name="T22" fmla="*/ 2147483646 w 928"/>
              <a:gd name="T23" fmla="*/ 2147483646 h 466"/>
              <a:gd name="T24" fmla="*/ 2147483646 w 928"/>
              <a:gd name="T25" fmla="*/ 2147483646 h 466"/>
              <a:gd name="T26" fmla="*/ 2147483646 w 928"/>
              <a:gd name="T27" fmla="*/ 2147483646 h 466"/>
              <a:gd name="T28" fmla="*/ 2147483646 w 928"/>
              <a:gd name="T29" fmla="*/ 2147483646 h 466"/>
              <a:gd name="T30" fmla="*/ 2147483646 w 928"/>
              <a:gd name="T31" fmla="*/ 2147483646 h 466"/>
              <a:gd name="T32" fmla="*/ 2147483646 w 928"/>
              <a:gd name="T33" fmla="*/ 2147483646 h 466"/>
              <a:gd name="T34" fmla="*/ 2147483646 w 928"/>
              <a:gd name="T35" fmla="*/ 2147483646 h 466"/>
              <a:gd name="T36" fmla="*/ 2147483646 w 928"/>
              <a:gd name="T37" fmla="*/ 2147483646 h 466"/>
              <a:gd name="T38" fmla="*/ 2147483646 w 928"/>
              <a:gd name="T39" fmla="*/ 2147483646 h 466"/>
              <a:gd name="T40" fmla="*/ 2147483646 w 928"/>
              <a:gd name="T41" fmla="*/ 2147483646 h 466"/>
              <a:gd name="T42" fmla="*/ 2147483646 w 928"/>
              <a:gd name="T43" fmla="*/ 2147483646 h 466"/>
              <a:gd name="T44" fmla="*/ 2147483646 w 928"/>
              <a:gd name="T45" fmla="*/ 2147483646 h 466"/>
              <a:gd name="T46" fmla="*/ 2147483646 w 928"/>
              <a:gd name="T47" fmla="*/ 2147483646 h 466"/>
              <a:gd name="T48" fmla="*/ 2147483646 w 928"/>
              <a:gd name="T49" fmla="*/ 2147483646 h 466"/>
              <a:gd name="T50" fmla="*/ 2147483646 w 928"/>
              <a:gd name="T51" fmla="*/ 2147483646 h 466"/>
              <a:gd name="T52" fmla="*/ 2147483646 w 928"/>
              <a:gd name="T53" fmla="*/ 2147483646 h 466"/>
              <a:gd name="T54" fmla="*/ 2147483646 w 928"/>
              <a:gd name="T55" fmla="*/ 2147483646 h 466"/>
              <a:gd name="T56" fmla="*/ 2147483646 w 928"/>
              <a:gd name="T57" fmla="*/ 2147483646 h 466"/>
              <a:gd name="T58" fmla="*/ 2147483646 w 928"/>
              <a:gd name="T59" fmla="*/ 2147483646 h 466"/>
              <a:gd name="T60" fmla="*/ 2147483646 w 928"/>
              <a:gd name="T61" fmla="*/ 2147483646 h 466"/>
              <a:gd name="T62" fmla="*/ 2147483646 w 928"/>
              <a:gd name="T63" fmla="*/ 2147483646 h 466"/>
              <a:gd name="T64" fmla="*/ 2147483646 w 928"/>
              <a:gd name="T65" fmla="*/ 2147483646 h 466"/>
              <a:gd name="T66" fmla="*/ 2147483646 w 928"/>
              <a:gd name="T67" fmla="*/ 2147483646 h 466"/>
              <a:gd name="T68" fmla="*/ 2147483646 w 928"/>
              <a:gd name="T69" fmla="*/ 2147483646 h 466"/>
              <a:gd name="T70" fmla="*/ 2147483646 w 928"/>
              <a:gd name="T71" fmla="*/ 2147483646 h 466"/>
              <a:gd name="T72" fmla="*/ 2147483646 w 928"/>
              <a:gd name="T73" fmla="*/ 2147483646 h 466"/>
              <a:gd name="T74" fmla="*/ 2147483646 w 928"/>
              <a:gd name="T75" fmla="*/ 2147483646 h 466"/>
              <a:gd name="T76" fmla="*/ 2147483646 w 928"/>
              <a:gd name="T77" fmla="*/ 2147483646 h 466"/>
              <a:gd name="T78" fmla="*/ 2147483646 w 928"/>
              <a:gd name="T79" fmla="*/ 2147483646 h 466"/>
              <a:gd name="T80" fmla="*/ 2147483646 w 928"/>
              <a:gd name="T81" fmla="*/ 2147483646 h 466"/>
              <a:gd name="T82" fmla="*/ 2147483646 w 928"/>
              <a:gd name="T83" fmla="*/ 2147483646 h 466"/>
              <a:gd name="T84" fmla="*/ 2147483646 w 928"/>
              <a:gd name="T85" fmla="*/ 2147483646 h 466"/>
              <a:gd name="T86" fmla="*/ 2147483646 w 928"/>
              <a:gd name="T87" fmla="*/ 2147483646 h 466"/>
              <a:gd name="T88" fmla="*/ 2147483646 w 928"/>
              <a:gd name="T89" fmla="*/ 2147483646 h 466"/>
              <a:gd name="T90" fmla="*/ 2147483646 w 928"/>
              <a:gd name="T91" fmla="*/ 2147483646 h 466"/>
              <a:gd name="T92" fmla="*/ 0 w 928"/>
              <a:gd name="T93" fmla="*/ 2147483646 h 466"/>
              <a:gd name="T94" fmla="*/ 2147483646 w 928"/>
              <a:gd name="T95" fmla="*/ 2147483646 h 466"/>
              <a:gd name="T96" fmla="*/ 2147483646 w 928"/>
              <a:gd name="T97" fmla="*/ 2147483646 h 466"/>
              <a:gd name="T98" fmla="*/ 2147483646 w 928"/>
              <a:gd name="T99" fmla="*/ 2147483646 h 466"/>
              <a:gd name="T100" fmla="*/ 2147483646 w 928"/>
              <a:gd name="T101" fmla="*/ 2147483646 h 466"/>
              <a:gd name="T102" fmla="*/ 2147483646 w 928"/>
              <a:gd name="T103" fmla="*/ 2147483646 h 466"/>
              <a:gd name="T104" fmla="*/ 2147483646 w 928"/>
              <a:gd name="T105" fmla="*/ 2147483646 h 466"/>
              <a:gd name="T106" fmla="*/ 2147483646 w 928"/>
              <a:gd name="T107" fmla="*/ 2147483646 h 466"/>
              <a:gd name="T108" fmla="*/ 2147483646 w 928"/>
              <a:gd name="T109" fmla="*/ 2147483646 h 466"/>
              <a:gd name="T110" fmla="*/ 2147483646 w 928"/>
              <a:gd name="T111" fmla="*/ 2147483646 h 466"/>
              <a:gd name="T112" fmla="*/ 2147483646 w 928"/>
              <a:gd name="T113" fmla="*/ 2147483646 h 466"/>
              <a:gd name="T114" fmla="*/ 2147483646 w 928"/>
              <a:gd name="T115" fmla="*/ 0 h 46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928"/>
              <a:gd name="T175" fmla="*/ 0 h 466"/>
              <a:gd name="T176" fmla="*/ 928 w 928"/>
              <a:gd name="T177" fmla="*/ 466 h 466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928" h="466">
                <a:moveTo>
                  <a:pt x="290" y="0"/>
                </a:moveTo>
                <a:lnTo>
                  <a:pt x="295" y="6"/>
                </a:lnTo>
                <a:lnTo>
                  <a:pt x="295" y="11"/>
                </a:lnTo>
                <a:lnTo>
                  <a:pt x="295" y="17"/>
                </a:lnTo>
                <a:lnTo>
                  <a:pt x="300" y="17"/>
                </a:lnTo>
                <a:lnTo>
                  <a:pt x="306" y="17"/>
                </a:lnTo>
                <a:lnTo>
                  <a:pt x="311" y="23"/>
                </a:lnTo>
                <a:lnTo>
                  <a:pt x="316" y="23"/>
                </a:lnTo>
                <a:lnTo>
                  <a:pt x="316" y="17"/>
                </a:lnTo>
                <a:lnTo>
                  <a:pt x="322" y="17"/>
                </a:lnTo>
                <a:lnTo>
                  <a:pt x="322" y="23"/>
                </a:lnTo>
                <a:lnTo>
                  <a:pt x="327" y="23"/>
                </a:lnTo>
                <a:lnTo>
                  <a:pt x="333" y="23"/>
                </a:lnTo>
                <a:lnTo>
                  <a:pt x="338" y="23"/>
                </a:lnTo>
                <a:lnTo>
                  <a:pt x="343" y="28"/>
                </a:lnTo>
                <a:lnTo>
                  <a:pt x="349" y="28"/>
                </a:lnTo>
                <a:lnTo>
                  <a:pt x="354" y="34"/>
                </a:lnTo>
                <a:lnTo>
                  <a:pt x="359" y="40"/>
                </a:lnTo>
                <a:lnTo>
                  <a:pt x="365" y="40"/>
                </a:lnTo>
                <a:lnTo>
                  <a:pt x="370" y="40"/>
                </a:lnTo>
                <a:lnTo>
                  <a:pt x="375" y="40"/>
                </a:lnTo>
                <a:lnTo>
                  <a:pt x="386" y="34"/>
                </a:lnTo>
                <a:lnTo>
                  <a:pt x="397" y="40"/>
                </a:lnTo>
                <a:lnTo>
                  <a:pt x="402" y="40"/>
                </a:lnTo>
                <a:lnTo>
                  <a:pt x="413" y="40"/>
                </a:lnTo>
                <a:lnTo>
                  <a:pt x="413" y="46"/>
                </a:lnTo>
                <a:lnTo>
                  <a:pt x="424" y="40"/>
                </a:lnTo>
                <a:lnTo>
                  <a:pt x="429" y="40"/>
                </a:lnTo>
                <a:lnTo>
                  <a:pt x="434" y="40"/>
                </a:lnTo>
                <a:lnTo>
                  <a:pt x="440" y="34"/>
                </a:lnTo>
                <a:lnTo>
                  <a:pt x="445" y="28"/>
                </a:lnTo>
                <a:lnTo>
                  <a:pt x="456" y="28"/>
                </a:lnTo>
                <a:lnTo>
                  <a:pt x="461" y="28"/>
                </a:lnTo>
                <a:lnTo>
                  <a:pt x="467" y="23"/>
                </a:lnTo>
                <a:lnTo>
                  <a:pt x="472" y="23"/>
                </a:lnTo>
                <a:lnTo>
                  <a:pt x="477" y="23"/>
                </a:lnTo>
                <a:lnTo>
                  <a:pt x="483" y="23"/>
                </a:lnTo>
                <a:lnTo>
                  <a:pt x="483" y="17"/>
                </a:lnTo>
                <a:lnTo>
                  <a:pt x="488" y="17"/>
                </a:lnTo>
                <a:lnTo>
                  <a:pt x="493" y="23"/>
                </a:lnTo>
                <a:lnTo>
                  <a:pt x="499" y="23"/>
                </a:lnTo>
                <a:lnTo>
                  <a:pt x="504" y="23"/>
                </a:lnTo>
                <a:lnTo>
                  <a:pt x="510" y="23"/>
                </a:lnTo>
                <a:lnTo>
                  <a:pt x="515" y="28"/>
                </a:lnTo>
                <a:lnTo>
                  <a:pt x="520" y="34"/>
                </a:lnTo>
                <a:lnTo>
                  <a:pt x="526" y="34"/>
                </a:lnTo>
                <a:lnTo>
                  <a:pt x="531" y="34"/>
                </a:lnTo>
                <a:lnTo>
                  <a:pt x="536" y="34"/>
                </a:lnTo>
                <a:lnTo>
                  <a:pt x="536" y="28"/>
                </a:lnTo>
                <a:lnTo>
                  <a:pt x="547" y="28"/>
                </a:lnTo>
                <a:lnTo>
                  <a:pt x="553" y="28"/>
                </a:lnTo>
                <a:lnTo>
                  <a:pt x="563" y="28"/>
                </a:lnTo>
                <a:lnTo>
                  <a:pt x="563" y="34"/>
                </a:lnTo>
                <a:lnTo>
                  <a:pt x="569" y="40"/>
                </a:lnTo>
                <a:lnTo>
                  <a:pt x="569" y="46"/>
                </a:lnTo>
                <a:lnTo>
                  <a:pt x="574" y="46"/>
                </a:lnTo>
                <a:lnTo>
                  <a:pt x="574" y="51"/>
                </a:lnTo>
                <a:lnTo>
                  <a:pt x="579" y="57"/>
                </a:lnTo>
                <a:lnTo>
                  <a:pt x="579" y="63"/>
                </a:lnTo>
                <a:lnTo>
                  <a:pt x="579" y="68"/>
                </a:lnTo>
                <a:lnTo>
                  <a:pt x="579" y="74"/>
                </a:lnTo>
                <a:lnTo>
                  <a:pt x="579" y="80"/>
                </a:lnTo>
                <a:lnTo>
                  <a:pt x="579" y="85"/>
                </a:lnTo>
                <a:lnTo>
                  <a:pt x="579" y="91"/>
                </a:lnTo>
                <a:lnTo>
                  <a:pt x="579" y="97"/>
                </a:lnTo>
                <a:lnTo>
                  <a:pt x="585" y="97"/>
                </a:lnTo>
                <a:lnTo>
                  <a:pt x="590" y="97"/>
                </a:lnTo>
                <a:lnTo>
                  <a:pt x="590" y="102"/>
                </a:lnTo>
                <a:lnTo>
                  <a:pt x="595" y="102"/>
                </a:lnTo>
                <a:lnTo>
                  <a:pt x="601" y="102"/>
                </a:lnTo>
                <a:lnTo>
                  <a:pt x="601" y="108"/>
                </a:lnTo>
                <a:lnTo>
                  <a:pt x="606" y="108"/>
                </a:lnTo>
                <a:lnTo>
                  <a:pt x="606" y="114"/>
                </a:lnTo>
                <a:lnTo>
                  <a:pt x="612" y="114"/>
                </a:lnTo>
                <a:lnTo>
                  <a:pt x="606" y="119"/>
                </a:lnTo>
                <a:lnTo>
                  <a:pt x="606" y="125"/>
                </a:lnTo>
                <a:lnTo>
                  <a:pt x="601" y="125"/>
                </a:lnTo>
                <a:lnTo>
                  <a:pt x="601" y="131"/>
                </a:lnTo>
                <a:lnTo>
                  <a:pt x="595" y="136"/>
                </a:lnTo>
                <a:lnTo>
                  <a:pt x="595" y="142"/>
                </a:lnTo>
                <a:lnTo>
                  <a:pt x="595" y="148"/>
                </a:lnTo>
                <a:lnTo>
                  <a:pt x="595" y="153"/>
                </a:lnTo>
                <a:lnTo>
                  <a:pt x="590" y="159"/>
                </a:lnTo>
                <a:lnTo>
                  <a:pt x="595" y="159"/>
                </a:lnTo>
                <a:lnTo>
                  <a:pt x="595" y="165"/>
                </a:lnTo>
                <a:lnTo>
                  <a:pt x="595" y="171"/>
                </a:lnTo>
                <a:lnTo>
                  <a:pt x="601" y="171"/>
                </a:lnTo>
                <a:lnTo>
                  <a:pt x="606" y="176"/>
                </a:lnTo>
                <a:lnTo>
                  <a:pt x="612" y="176"/>
                </a:lnTo>
                <a:lnTo>
                  <a:pt x="617" y="182"/>
                </a:lnTo>
                <a:lnTo>
                  <a:pt x="617" y="188"/>
                </a:lnTo>
                <a:lnTo>
                  <a:pt x="617" y="193"/>
                </a:lnTo>
                <a:lnTo>
                  <a:pt x="622" y="199"/>
                </a:lnTo>
                <a:lnTo>
                  <a:pt x="628" y="199"/>
                </a:lnTo>
                <a:lnTo>
                  <a:pt x="633" y="199"/>
                </a:lnTo>
                <a:lnTo>
                  <a:pt x="638" y="199"/>
                </a:lnTo>
                <a:lnTo>
                  <a:pt x="644" y="199"/>
                </a:lnTo>
                <a:lnTo>
                  <a:pt x="649" y="199"/>
                </a:lnTo>
                <a:lnTo>
                  <a:pt x="654" y="205"/>
                </a:lnTo>
                <a:lnTo>
                  <a:pt x="665" y="205"/>
                </a:lnTo>
                <a:lnTo>
                  <a:pt x="671" y="205"/>
                </a:lnTo>
                <a:lnTo>
                  <a:pt x="676" y="205"/>
                </a:lnTo>
                <a:lnTo>
                  <a:pt x="681" y="210"/>
                </a:lnTo>
                <a:lnTo>
                  <a:pt x="687" y="210"/>
                </a:lnTo>
                <a:lnTo>
                  <a:pt x="697" y="210"/>
                </a:lnTo>
                <a:lnTo>
                  <a:pt x="708" y="205"/>
                </a:lnTo>
                <a:lnTo>
                  <a:pt x="713" y="205"/>
                </a:lnTo>
                <a:lnTo>
                  <a:pt x="724" y="210"/>
                </a:lnTo>
                <a:lnTo>
                  <a:pt x="724" y="216"/>
                </a:lnTo>
                <a:lnTo>
                  <a:pt x="730" y="216"/>
                </a:lnTo>
                <a:lnTo>
                  <a:pt x="735" y="216"/>
                </a:lnTo>
                <a:lnTo>
                  <a:pt x="740" y="216"/>
                </a:lnTo>
                <a:lnTo>
                  <a:pt x="746" y="216"/>
                </a:lnTo>
                <a:lnTo>
                  <a:pt x="756" y="210"/>
                </a:lnTo>
                <a:lnTo>
                  <a:pt x="762" y="210"/>
                </a:lnTo>
                <a:lnTo>
                  <a:pt x="767" y="205"/>
                </a:lnTo>
                <a:lnTo>
                  <a:pt x="772" y="199"/>
                </a:lnTo>
                <a:lnTo>
                  <a:pt x="789" y="199"/>
                </a:lnTo>
                <a:lnTo>
                  <a:pt x="794" y="199"/>
                </a:lnTo>
                <a:lnTo>
                  <a:pt x="799" y="199"/>
                </a:lnTo>
                <a:lnTo>
                  <a:pt x="805" y="193"/>
                </a:lnTo>
                <a:lnTo>
                  <a:pt x="805" y="182"/>
                </a:lnTo>
                <a:lnTo>
                  <a:pt x="810" y="171"/>
                </a:lnTo>
                <a:lnTo>
                  <a:pt x="815" y="171"/>
                </a:lnTo>
                <a:lnTo>
                  <a:pt x="821" y="165"/>
                </a:lnTo>
                <a:lnTo>
                  <a:pt x="831" y="159"/>
                </a:lnTo>
                <a:lnTo>
                  <a:pt x="837" y="153"/>
                </a:lnTo>
                <a:lnTo>
                  <a:pt x="842" y="153"/>
                </a:lnTo>
                <a:lnTo>
                  <a:pt x="858" y="148"/>
                </a:lnTo>
                <a:lnTo>
                  <a:pt x="869" y="142"/>
                </a:lnTo>
                <a:lnTo>
                  <a:pt x="874" y="148"/>
                </a:lnTo>
                <a:lnTo>
                  <a:pt x="880" y="153"/>
                </a:lnTo>
                <a:lnTo>
                  <a:pt x="880" y="159"/>
                </a:lnTo>
                <a:lnTo>
                  <a:pt x="880" y="165"/>
                </a:lnTo>
                <a:lnTo>
                  <a:pt x="880" y="171"/>
                </a:lnTo>
                <a:lnTo>
                  <a:pt x="880" y="176"/>
                </a:lnTo>
                <a:lnTo>
                  <a:pt x="890" y="193"/>
                </a:lnTo>
                <a:lnTo>
                  <a:pt x="890" y="199"/>
                </a:lnTo>
                <a:lnTo>
                  <a:pt x="896" y="205"/>
                </a:lnTo>
                <a:lnTo>
                  <a:pt x="901" y="216"/>
                </a:lnTo>
                <a:lnTo>
                  <a:pt x="901" y="222"/>
                </a:lnTo>
                <a:lnTo>
                  <a:pt x="901" y="227"/>
                </a:lnTo>
                <a:lnTo>
                  <a:pt x="907" y="233"/>
                </a:lnTo>
                <a:lnTo>
                  <a:pt x="907" y="239"/>
                </a:lnTo>
                <a:lnTo>
                  <a:pt x="912" y="244"/>
                </a:lnTo>
                <a:lnTo>
                  <a:pt x="912" y="250"/>
                </a:lnTo>
                <a:lnTo>
                  <a:pt x="917" y="250"/>
                </a:lnTo>
                <a:lnTo>
                  <a:pt x="917" y="261"/>
                </a:lnTo>
                <a:lnTo>
                  <a:pt x="917" y="267"/>
                </a:lnTo>
                <a:lnTo>
                  <a:pt x="923" y="267"/>
                </a:lnTo>
                <a:lnTo>
                  <a:pt x="923" y="273"/>
                </a:lnTo>
                <a:lnTo>
                  <a:pt x="923" y="278"/>
                </a:lnTo>
                <a:lnTo>
                  <a:pt x="928" y="278"/>
                </a:lnTo>
                <a:lnTo>
                  <a:pt x="928" y="284"/>
                </a:lnTo>
                <a:lnTo>
                  <a:pt x="928" y="290"/>
                </a:lnTo>
                <a:lnTo>
                  <a:pt x="923" y="290"/>
                </a:lnTo>
                <a:lnTo>
                  <a:pt x="923" y="296"/>
                </a:lnTo>
                <a:lnTo>
                  <a:pt x="917" y="290"/>
                </a:lnTo>
                <a:lnTo>
                  <a:pt x="912" y="290"/>
                </a:lnTo>
                <a:lnTo>
                  <a:pt x="907" y="290"/>
                </a:lnTo>
                <a:lnTo>
                  <a:pt x="907" y="284"/>
                </a:lnTo>
                <a:lnTo>
                  <a:pt x="901" y="290"/>
                </a:lnTo>
                <a:lnTo>
                  <a:pt x="890" y="284"/>
                </a:lnTo>
                <a:lnTo>
                  <a:pt x="885" y="284"/>
                </a:lnTo>
                <a:lnTo>
                  <a:pt x="880" y="290"/>
                </a:lnTo>
                <a:lnTo>
                  <a:pt x="880" y="296"/>
                </a:lnTo>
                <a:lnTo>
                  <a:pt x="880" y="301"/>
                </a:lnTo>
                <a:lnTo>
                  <a:pt x="874" y="301"/>
                </a:lnTo>
                <a:lnTo>
                  <a:pt x="869" y="301"/>
                </a:lnTo>
                <a:lnTo>
                  <a:pt x="864" y="301"/>
                </a:lnTo>
                <a:lnTo>
                  <a:pt x="858" y="301"/>
                </a:lnTo>
                <a:lnTo>
                  <a:pt x="853" y="301"/>
                </a:lnTo>
                <a:lnTo>
                  <a:pt x="853" y="307"/>
                </a:lnTo>
                <a:lnTo>
                  <a:pt x="848" y="313"/>
                </a:lnTo>
                <a:lnTo>
                  <a:pt x="837" y="313"/>
                </a:lnTo>
                <a:lnTo>
                  <a:pt x="831" y="307"/>
                </a:lnTo>
                <a:lnTo>
                  <a:pt x="826" y="307"/>
                </a:lnTo>
                <a:lnTo>
                  <a:pt x="826" y="313"/>
                </a:lnTo>
                <a:lnTo>
                  <a:pt x="821" y="313"/>
                </a:lnTo>
                <a:lnTo>
                  <a:pt x="821" y="318"/>
                </a:lnTo>
                <a:lnTo>
                  <a:pt x="815" y="324"/>
                </a:lnTo>
                <a:lnTo>
                  <a:pt x="815" y="330"/>
                </a:lnTo>
                <a:lnTo>
                  <a:pt x="810" y="335"/>
                </a:lnTo>
                <a:lnTo>
                  <a:pt x="805" y="347"/>
                </a:lnTo>
                <a:lnTo>
                  <a:pt x="799" y="347"/>
                </a:lnTo>
                <a:lnTo>
                  <a:pt x="789" y="352"/>
                </a:lnTo>
                <a:lnTo>
                  <a:pt x="783" y="358"/>
                </a:lnTo>
                <a:lnTo>
                  <a:pt x="778" y="364"/>
                </a:lnTo>
                <a:lnTo>
                  <a:pt x="772" y="364"/>
                </a:lnTo>
                <a:lnTo>
                  <a:pt x="767" y="364"/>
                </a:lnTo>
                <a:lnTo>
                  <a:pt x="762" y="364"/>
                </a:lnTo>
                <a:lnTo>
                  <a:pt x="756" y="375"/>
                </a:lnTo>
                <a:lnTo>
                  <a:pt x="751" y="375"/>
                </a:lnTo>
                <a:lnTo>
                  <a:pt x="746" y="375"/>
                </a:lnTo>
                <a:lnTo>
                  <a:pt x="740" y="375"/>
                </a:lnTo>
                <a:lnTo>
                  <a:pt x="735" y="381"/>
                </a:lnTo>
                <a:lnTo>
                  <a:pt x="730" y="386"/>
                </a:lnTo>
                <a:lnTo>
                  <a:pt x="724" y="392"/>
                </a:lnTo>
                <a:lnTo>
                  <a:pt x="719" y="398"/>
                </a:lnTo>
                <a:lnTo>
                  <a:pt x="713" y="403"/>
                </a:lnTo>
                <a:lnTo>
                  <a:pt x="708" y="415"/>
                </a:lnTo>
                <a:lnTo>
                  <a:pt x="703" y="409"/>
                </a:lnTo>
                <a:lnTo>
                  <a:pt x="697" y="409"/>
                </a:lnTo>
                <a:lnTo>
                  <a:pt x="692" y="415"/>
                </a:lnTo>
                <a:lnTo>
                  <a:pt x="687" y="420"/>
                </a:lnTo>
                <a:lnTo>
                  <a:pt x="681" y="426"/>
                </a:lnTo>
                <a:lnTo>
                  <a:pt x="676" y="426"/>
                </a:lnTo>
                <a:lnTo>
                  <a:pt x="671" y="426"/>
                </a:lnTo>
                <a:lnTo>
                  <a:pt x="665" y="415"/>
                </a:lnTo>
                <a:lnTo>
                  <a:pt x="660" y="409"/>
                </a:lnTo>
                <a:lnTo>
                  <a:pt x="654" y="409"/>
                </a:lnTo>
                <a:lnTo>
                  <a:pt x="654" y="403"/>
                </a:lnTo>
                <a:lnTo>
                  <a:pt x="644" y="403"/>
                </a:lnTo>
                <a:lnTo>
                  <a:pt x="633" y="403"/>
                </a:lnTo>
                <a:lnTo>
                  <a:pt x="628" y="398"/>
                </a:lnTo>
                <a:lnTo>
                  <a:pt x="617" y="392"/>
                </a:lnTo>
                <a:lnTo>
                  <a:pt x="612" y="386"/>
                </a:lnTo>
                <a:lnTo>
                  <a:pt x="606" y="381"/>
                </a:lnTo>
                <a:lnTo>
                  <a:pt x="595" y="381"/>
                </a:lnTo>
                <a:lnTo>
                  <a:pt x="590" y="381"/>
                </a:lnTo>
                <a:lnTo>
                  <a:pt x="585" y="375"/>
                </a:lnTo>
                <a:lnTo>
                  <a:pt x="579" y="375"/>
                </a:lnTo>
                <a:lnTo>
                  <a:pt x="574" y="369"/>
                </a:lnTo>
                <a:lnTo>
                  <a:pt x="569" y="369"/>
                </a:lnTo>
                <a:lnTo>
                  <a:pt x="558" y="364"/>
                </a:lnTo>
                <a:lnTo>
                  <a:pt x="553" y="364"/>
                </a:lnTo>
                <a:lnTo>
                  <a:pt x="547" y="358"/>
                </a:lnTo>
                <a:lnTo>
                  <a:pt x="536" y="358"/>
                </a:lnTo>
                <a:lnTo>
                  <a:pt x="531" y="358"/>
                </a:lnTo>
                <a:lnTo>
                  <a:pt x="526" y="352"/>
                </a:lnTo>
                <a:lnTo>
                  <a:pt x="520" y="352"/>
                </a:lnTo>
                <a:lnTo>
                  <a:pt x="515" y="347"/>
                </a:lnTo>
                <a:lnTo>
                  <a:pt x="504" y="347"/>
                </a:lnTo>
                <a:lnTo>
                  <a:pt x="493" y="347"/>
                </a:lnTo>
                <a:lnTo>
                  <a:pt x="488" y="347"/>
                </a:lnTo>
                <a:lnTo>
                  <a:pt x="488" y="352"/>
                </a:lnTo>
                <a:lnTo>
                  <a:pt x="483" y="352"/>
                </a:lnTo>
                <a:lnTo>
                  <a:pt x="477" y="352"/>
                </a:lnTo>
                <a:lnTo>
                  <a:pt x="472" y="352"/>
                </a:lnTo>
                <a:lnTo>
                  <a:pt x="467" y="352"/>
                </a:lnTo>
                <a:lnTo>
                  <a:pt x="467" y="358"/>
                </a:lnTo>
                <a:lnTo>
                  <a:pt x="467" y="364"/>
                </a:lnTo>
                <a:lnTo>
                  <a:pt x="461" y="369"/>
                </a:lnTo>
                <a:lnTo>
                  <a:pt x="451" y="375"/>
                </a:lnTo>
                <a:lnTo>
                  <a:pt x="445" y="386"/>
                </a:lnTo>
                <a:lnTo>
                  <a:pt x="434" y="392"/>
                </a:lnTo>
                <a:lnTo>
                  <a:pt x="424" y="398"/>
                </a:lnTo>
                <a:lnTo>
                  <a:pt x="392" y="420"/>
                </a:lnTo>
                <a:lnTo>
                  <a:pt x="381" y="426"/>
                </a:lnTo>
                <a:lnTo>
                  <a:pt x="375" y="432"/>
                </a:lnTo>
                <a:lnTo>
                  <a:pt x="370" y="432"/>
                </a:lnTo>
                <a:lnTo>
                  <a:pt x="359" y="432"/>
                </a:lnTo>
                <a:lnTo>
                  <a:pt x="354" y="432"/>
                </a:lnTo>
                <a:lnTo>
                  <a:pt x="338" y="432"/>
                </a:lnTo>
                <a:lnTo>
                  <a:pt x="333" y="432"/>
                </a:lnTo>
                <a:lnTo>
                  <a:pt x="327" y="438"/>
                </a:lnTo>
                <a:lnTo>
                  <a:pt x="322" y="438"/>
                </a:lnTo>
                <a:lnTo>
                  <a:pt x="316" y="443"/>
                </a:lnTo>
                <a:lnTo>
                  <a:pt x="311" y="443"/>
                </a:lnTo>
                <a:lnTo>
                  <a:pt x="306" y="449"/>
                </a:lnTo>
                <a:lnTo>
                  <a:pt x="295" y="455"/>
                </a:lnTo>
                <a:lnTo>
                  <a:pt x="290" y="455"/>
                </a:lnTo>
                <a:lnTo>
                  <a:pt x="284" y="455"/>
                </a:lnTo>
                <a:lnTo>
                  <a:pt x="274" y="455"/>
                </a:lnTo>
                <a:lnTo>
                  <a:pt x="268" y="455"/>
                </a:lnTo>
                <a:lnTo>
                  <a:pt x="263" y="460"/>
                </a:lnTo>
                <a:lnTo>
                  <a:pt x="257" y="460"/>
                </a:lnTo>
                <a:lnTo>
                  <a:pt x="252" y="460"/>
                </a:lnTo>
                <a:lnTo>
                  <a:pt x="247" y="466"/>
                </a:lnTo>
                <a:lnTo>
                  <a:pt x="241" y="466"/>
                </a:lnTo>
                <a:lnTo>
                  <a:pt x="241" y="460"/>
                </a:lnTo>
                <a:lnTo>
                  <a:pt x="236" y="460"/>
                </a:lnTo>
                <a:lnTo>
                  <a:pt x="231" y="460"/>
                </a:lnTo>
                <a:lnTo>
                  <a:pt x="225" y="460"/>
                </a:lnTo>
                <a:lnTo>
                  <a:pt x="220" y="455"/>
                </a:lnTo>
                <a:lnTo>
                  <a:pt x="215" y="455"/>
                </a:lnTo>
                <a:lnTo>
                  <a:pt x="209" y="449"/>
                </a:lnTo>
                <a:lnTo>
                  <a:pt x="204" y="443"/>
                </a:lnTo>
                <a:lnTo>
                  <a:pt x="198" y="438"/>
                </a:lnTo>
                <a:lnTo>
                  <a:pt x="193" y="438"/>
                </a:lnTo>
                <a:lnTo>
                  <a:pt x="188" y="438"/>
                </a:lnTo>
                <a:lnTo>
                  <a:pt x="182" y="438"/>
                </a:lnTo>
                <a:lnTo>
                  <a:pt x="177" y="443"/>
                </a:lnTo>
                <a:lnTo>
                  <a:pt x="166" y="443"/>
                </a:lnTo>
                <a:lnTo>
                  <a:pt x="156" y="449"/>
                </a:lnTo>
                <a:lnTo>
                  <a:pt x="150" y="449"/>
                </a:lnTo>
                <a:lnTo>
                  <a:pt x="145" y="443"/>
                </a:lnTo>
                <a:lnTo>
                  <a:pt x="134" y="443"/>
                </a:lnTo>
                <a:lnTo>
                  <a:pt x="129" y="438"/>
                </a:lnTo>
                <a:lnTo>
                  <a:pt x="123" y="438"/>
                </a:lnTo>
                <a:lnTo>
                  <a:pt x="118" y="438"/>
                </a:lnTo>
                <a:lnTo>
                  <a:pt x="113" y="438"/>
                </a:lnTo>
                <a:lnTo>
                  <a:pt x="97" y="432"/>
                </a:lnTo>
                <a:lnTo>
                  <a:pt x="91" y="432"/>
                </a:lnTo>
                <a:lnTo>
                  <a:pt x="86" y="432"/>
                </a:lnTo>
                <a:lnTo>
                  <a:pt x="80" y="438"/>
                </a:lnTo>
                <a:lnTo>
                  <a:pt x="64" y="443"/>
                </a:lnTo>
                <a:lnTo>
                  <a:pt x="59" y="443"/>
                </a:lnTo>
                <a:lnTo>
                  <a:pt x="43" y="443"/>
                </a:lnTo>
                <a:lnTo>
                  <a:pt x="32" y="432"/>
                </a:lnTo>
                <a:lnTo>
                  <a:pt x="27" y="432"/>
                </a:lnTo>
                <a:lnTo>
                  <a:pt x="21" y="426"/>
                </a:lnTo>
                <a:lnTo>
                  <a:pt x="11" y="415"/>
                </a:lnTo>
                <a:lnTo>
                  <a:pt x="11" y="409"/>
                </a:lnTo>
                <a:lnTo>
                  <a:pt x="11" y="403"/>
                </a:lnTo>
                <a:lnTo>
                  <a:pt x="11" y="398"/>
                </a:lnTo>
                <a:lnTo>
                  <a:pt x="11" y="386"/>
                </a:lnTo>
                <a:lnTo>
                  <a:pt x="16" y="375"/>
                </a:lnTo>
                <a:lnTo>
                  <a:pt x="16" y="364"/>
                </a:lnTo>
                <a:lnTo>
                  <a:pt x="21" y="358"/>
                </a:lnTo>
                <a:lnTo>
                  <a:pt x="21" y="352"/>
                </a:lnTo>
                <a:lnTo>
                  <a:pt x="16" y="347"/>
                </a:lnTo>
                <a:lnTo>
                  <a:pt x="16" y="341"/>
                </a:lnTo>
                <a:lnTo>
                  <a:pt x="11" y="335"/>
                </a:lnTo>
                <a:lnTo>
                  <a:pt x="11" y="330"/>
                </a:lnTo>
                <a:lnTo>
                  <a:pt x="16" y="324"/>
                </a:lnTo>
                <a:lnTo>
                  <a:pt x="16" y="313"/>
                </a:lnTo>
                <a:lnTo>
                  <a:pt x="16" y="307"/>
                </a:lnTo>
                <a:lnTo>
                  <a:pt x="21" y="296"/>
                </a:lnTo>
                <a:lnTo>
                  <a:pt x="21" y="290"/>
                </a:lnTo>
                <a:lnTo>
                  <a:pt x="27" y="278"/>
                </a:lnTo>
                <a:lnTo>
                  <a:pt x="27" y="267"/>
                </a:lnTo>
                <a:lnTo>
                  <a:pt x="27" y="261"/>
                </a:lnTo>
                <a:lnTo>
                  <a:pt x="27" y="256"/>
                </a:lnTo>
                <a:lnTo>
                  <a:pt x="16" y="239"/>
                </a:lnTo>
                <a:lnTo>
                  <a:pt x="11" y="222"/>
                </a:lnTo>
                <a:lnTo>
                  <a:pt x="5" y="210"/>
                </a:lnTo>
                <a:lnTo>
                  <a:pt x="0" y="193"/>
                </a:lnTo>
                <a:lnTo>
                  <a:pt x="0" y="188"/>
                </a:lnTo>
                <a:lnTo>
                  <a:pt x="0" y="182"/>
                </a:lnTo>
                <a:lnTo>
                  <a:pt x="5" y="165"/>
                </a:lnTo>
                <a:lnTo>
                  <a:pt x="11" y="159"/>
                </a:lnTo>
                <a:lnTo>
                  <a:pt x="11" y="153"/>
                </a:lnTo>
                <a:lnTo>
                  <a:pt x="11" y="148"/>
                </a:lnTo>
                <a:lnTo>
                  <a:pt x="16" y="148"/>
                </a:lnTo>
                <a:lnTo>
                  <a:pt x="21" y="148"/>
                </a:lnTo>
                <a:lnTo>
                  <a:pt x="27" y="142"/>
                </a:lnTo>
                <a:lnTo>
                  <a:pt x="32" y="142"/>
                </a:lnTo>
                <a:lnTo>
                  <a:pt x="38" y="142"/>
                </a:lnTo>
                <a:lnTo>
                  <a:pt x="43" y="142"/>
                </a:lnTo>
                <a:lnTo>
                  <a:pt x="48" y="142"/>
                </a:lnTo>
                <a:lnTo>
                  <a:pt x="54" y="142"/>
                </a:lnTo>
                <a:lnTo>
                  <a:pt x="59" y="142"/>
                </a:lnTo>
                <a:lnTo>
                  <a:pt x="64" y="142"/>
                </a:lnTo>
                <a:lnTo>
                  <a:pt x="70" y="142"/>
                </a:lnTo>
                <a:lnTo>
                  <a:pt x="75" y="142"/>
                </a:lnTo>
                <a:lnTo>
                  <a:pt x="70" y="136"/>
                </a:lnTo>
                <a:lnTo>
                  <a:pt x="64" y="131"/>
                </a:lnTo>
                <a:lnTo>
                  <a:pt x="64" y="125"/>
                </a:lnTo>
                <a:lnTo>
                  <a:pt x="70" y="119"/>
                </a:lnTo>
                <a:lnTo>
                  <a:pt x="70" y="114"/>
                </a:lnTo>
                <a:lnTo>
                  <a:pt x="64" y="102"/>
                </a:lnTo>
                <a:lnTo>
                  <a:pt x="59" y="80"/>
                </a:lnTo>
                <a:lnTo>
                  <a:pt x="59" y="74"/>
                </a:lnTo>
                <a:lnTo>
                  <a:pt x="54" y="68"/>
                </a:lnTo>
                <a:lnTo>
                  <a:pt x="54" y="57"/>
                </a:lnTo>
                <a:lnTo>
                  <a:pt x="54" y="51"/>
                </a:lnTo>
                <a:lnTo>
                  <a:pt x="54" y="46"/>
                </a:lnTo>
                <a:lnTo>
                  <a:pt x="59" y="46"/>
                </a:lnTo>
                <a:lnTo>
                  <a:pt x="64" y="40"/>
                </a:lnTo>
                <a:lnTo>
                  <a:pt x="75" y="34"/>
                </a:lnTo>
                <a:lnTo>
                  <a:pt x="80" y="28"/>
                </a:lnTo>
                <a:lnTo>
                  <a:pt x="86" y="28"/>
                </a:lnTo>
                <a:lnTo>
                  <a:pt x="91" y="23"/>
                </a:lnTo>
                <a:lnTo>
                  <a:pt x="102" y="17"/>
                </a:lnTo>
                <a:lnTo>
                  <a:pt x="107" y="11"/>
                </a:lnTo>
                <a:lnTo>
                  <a:pt x="107" y="17"/>
                </a:lnTo>
                <a:lnTo>
                  <a:pt x="113" y="23"/>
                </a:lnTo>
                <a:lnTo>
                  <a:pt x="123" y="23"/>
                </a:lnTo>
                <a:lnTo>
                  <a:pt x="129" y="23"/>
                </a:lnTo>
                <a:lnTo>
                  <a:pt x="129" y="28"/>
                </a:lnTo>
                <a:lnTo>
                  <a:pt x="134" y="28"/>
                </a:lnTo>
                <a:lnTo>
                  <a:pt x="139" y="34"/>
                </a:lnTo>
                <a:lnTo>
                  <a:pt x="145" y="34"/>
                </a:lnTo>
                <a:lnTo>
                  <a:pt x="150" y="40"/>
                </a:lnTo>
                <a:lnTo>
                  <a:pt x="156" y="40"/>
                </a:lnTo>
                <a:lnTo>
                  <a:pt x="156" y="46"/>
                </a:lnTo>
                <a:lnTo>
                  <a:pt x="156" y="57"/>
                </a:lnTo>
                <a:lnTo>
                  <a:pt x="156" y="63"/>
                </a:lnTo>
                <a:lnTo>
                  <a:pt x="156" y="68"/>
                </a:lnTo>
                <a:lnTo>
                  <a:pt x="161" y="74"/>
                </a:lnTo>
                <a:lnTo>
                  <a:pt x="166" y="80"/>
                </a:lnTo>
                <a:lnTo>
                  <a:pt x="166" y="85"/>
                </a:lnTo>
                <a:lnTo>
                  <a:pt x="166" y="91"/>
                </a:lnTo>
                <a:lnTo>
                  <a:pt x="166" y="97"/>
                </a:lnTo>
                <a:lnTo>
                  <a:pt x="166" y="102"/>
                </a:lnTo>
                <a:lnTo>
                  <a:pt x="166" y="108"/>
                </a:lnTo>
                <a:lnTo>
                  <a:pt x="161" y="108"/>
                </a:lnTo>
                <a:lnTo>
                  <a:pt x="161" y="114"/>
                </a:lnTo>
                <a:lnTo>
                  <a:pt x="166" y="108"/>
                </a:lnTo>
                <a:lnTo>
                  <a:pt x="172" y="108"/>
                </a:lnTo>
                <a:lnTo>
                  <a:pt x="177" y="108"/>
                </a:lnTo>
                <a:lnTo>
                  <a:pt x="188" y="108"/>
                </a:lnTo>
                <a:lnTo>
                  <a:pt x="209" y="108"/>
                </a:lnTo>
                <a:lnTo>
                  <a:pt x="215" y="102"/>
                </a:lnTo>
                <a:lnTo>
                  <a:pt x="225" y="102"/>
                </a:lnTo>
                <a:lnTo>
                  <a:pt x="231" y="97"/>
                </a:lnTo>
                <a:lnTo>
                  <a:pt x="231" y="91"/>
                </a:lnTo>
                <a:lnTo>
                  <a:pt x="241" y="80"/>
                </a:lnTo>
                <a:lnTo>
                  <a:pt x="241" y="74"/>
                </a:lnTo>
                <a:lnTo>
                  <a:pt x="247" y="68"/>
                </a:lnTo>
                <a:lnTo>
                  <a:pt x="263" y="46"/>
                </a:lnTo>
                <a:lnTo>
                  <a:pt x="274" y="28"/>
                </a:lnTo>
                <a:lnTo>
                  <a:pt x="279" y="17"/>
                </a:lnTo>
                <a:lnTo>
                  <a:pt x="284" y="11"/>
                </a:lnTo>
                <a:lnTo>
                  <a:pt x="290" y="0"/>
                </a:lnTo>
                <a:close/>
              </a:path>
            </a:pathLst>
          </a:custGeom>
          <a:solidFill>
            <a:srgbClr val="6699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41293" name="Freeform 517">
            <a:extLst>
              <a:ext uri="{FF2B5EF4-FFF2-40B4-BE49-F238E27FC236}">
                <a16:creationId xmlns:a16="http://schemas.microsoft.com/office/drawing/2014/main" id="{00000000-0008-0000-0200-00008D823400}"/>
              </a:ext>
            </a:extLst>
          </xdr:cNvPr>
          <xdr:cNvSpPr>
            <a:spLocks/>
          </xdr:cNvSpPr>
        </xdr:nvSpPr>
        <xdr:spPr bwMode="auto">
          <a:xfrm>
            <a:off x="3067911" y="2245950"/>
            <a:ext cx="31464" cy="31061"/>
          </a:xfrm>
          <a:custGeom>
            <a:avLst/>
            <a:gdLst>
              <a:gd name="T0" fmla="*/ 0 w 5"/>
              <a:gd name="T1" fmla="*/ 0 h 4"/>
              <a:gd name="T2" fmla="*/ 2147483646 w 5"/>
              <a:gd name="T3" fmla="*/ 2147483646 h 4"/>
              <a:gd name="T4" fmla="*/ 2147483646 w 5"/>
              <a:gd name="T5" fmla="*/ 2147483646 h 4"/>
              <a:gd name="T6" fmla="*/ 2147483646 w 5"/>
              <a:gd name="T7" fmla="*/ 2147483646 h 4"/>
              <a:gd name="T8" fmla="*/ 2147483646 w 5"/>
              <a:gd name="T9" fmla="*/ 2147483646 h 4"/>
              <a:gd name="T10" fmla="*/ 2147483646 w 5"/>
              <a:gd name="T11" fmla="*/ 2147483646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5"/>
              <a:gd name="T19" fmla="*/ 0 h 4"/>
              <a:gd name="T20" fmla="*/ 5 w 5"/>
              <a:gd name="T21" fmla="*/ 4 h 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5" h="4">
                <a:moveTo>
                  <a:pt x="0" y="0"/>
                </a:moveTo>
                <a:lnTo>
                  <a:pt x="1" y="1"/>
                </a:lnTo>
                <a:lnTo>
                  <a:pt x="1" y="3"/>
                </a:lnTo>
                <a:lnTo>
                  <a:pt x="3" y="3"/>
                </a:lnTo>
                <a:lnTo>
                  <a:pt x="4" y="4"/>
                </a:lnTo>
                <a:lnTo>
                  <a:pt x="5" y="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94" name="Freeform 518">
            <a:extLst>
              <a:ext uri="{FF2B5EF4-FFF2-40B4-BE49-F238E27FC236}">
                <a16:creationId xmlns:a16="http://schemas.microsoft.com/office/drawing/2014/main" id="{00000000-0008-0000-0200-00008E823400}"/>
              </a:ext>
            </a:extLst>
          </xdr:cNvPr>
          <xdr:cNvSpPr>
            <a:spLocks/>
          </xdr:cNvSpPr>
        </xdr:nvSpPr>
        <xdr:spPr bwMode="auto">
          <a:xfrm>
            <a:off x="3107240" y="2277011"/>
            <a:ext cx="47195" cy="22433"/>
          </a:xfrm>
          <a:custGeom>
            <a:avLst/>
            <a:gdLst>
              <a:gd name="T0" fmla="*/ 0 w 7"/>
              <a:gd name="T1" fmla="*/ 0 h 3"/>
              <a:gd name="T2" fmla="*/ 2147483646 w 7"/>
              <a:gd name="T3" fmla="*/ 0 h 3"/>
              <a:gd name="T4" fmla="*/ 2147483646 w 7"/>
              <a:gd name="T5" fmla="*/ 2147483646 h 3"/>
              <a:gd name="T6" fmla="*/ 2147483646 w 7"/>
              <a:gd name="T7" fmla="*/ 2147483646 h 3"/>
              <a:gd name="T8" fmla="*/ 2147483646 w 7"/>
              <a:gd name="T9" fmla="*/ 2147483646 h 3"/>
              <a:gd name="T10" fmla="*/ 2147483646 w 7"/>
              <a:gd name="T11" fmla="*/ 2147483646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3"/>
              <a:gd name="T20" fmla="*/ 7 w 7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3">
                <a:moveTo>
                  <a:pt x="0" y="0"/>
                </a:moveTo>
                <a:lnTo>
                  <a:pt x="2" y="0"/>
                </a:lnTo>
                <a:lnTo>
                  <a:pt x="4" y="1"/>
                </a:lnTo>
                <a:lnTo>
                  <a:pt x="6" y="2"/>
                </a:lnTo>
                <a:lnTo>
                  <a:pt x="7" y="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95" name="Freeform 519">
            <a:extLst>
              <a:ext uri="{FF2B5EF4-FFF2-40B4-BE49-F238E27FC236}">
                <a16:creationId xmlns:a16="http://schemas.microsoft.com/office/drawing/2014/main" id="{00000000-0008-0000-0200-00008F823400}"/>
              </a:ext>
            </a:extLst>
          </xdr:cNvPr>
          <xdr:cNvSpPr>
            <a:spLocks/>
          </xdr:cNvSpPr>
        </xdr:nvSpPr>
        <xdr:spPr bwMode="auto">
          <a:xfrm>
            <a:off x="3168595" y="2292542"/>
            <a:ext cx="53488" cy="6902"/>
          </a:xfrm>
          <a:custGeom>
            <a:avLst/>
            <a:gdLst>
              <a:gd name="T0" fmla="*/ 0 w 8"/>
              <a:gd name="T1" fmla="*/ 2147483646 h 1"/>
              <a:gd name="T2" fmla="*/ 2147483646 w 8"/>
              <a:gd name="T3" fmla="*/ 0 h 1"/>
              <a:gd name="T4" fmla="*/ 2147483646 w 8"/>
              <a:gd name="T5" fmla="*/ 2147483646 h 1"/>
              <a:gd name="T6" fmla="*/ 2147483646 w 8"/>
              <a:gd name="T7" fmla="*/ 2147483646 h 1"/>
              <a:gd name="T8" fmla="*/ 2147483646 w 8"/>
              <a:gd name="T9" fmla="*/ 2147483646 h 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1"/>
              <a:gd name="T17" fmla="*/ 8 w 8"/>
              <a:gd name="T18" fmla="*/ 1 h 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1">
                <a:moveTo>
                  <a:pt x="0" y="1"/>
                </a:moveTo>
                <a:lnTo>
                  <a:pt x="3" y="0"/>
                </a:lnTo>
                <a:lnTo>
                  <a:pt x="5" y="1"/>
                </a:lnTo>
                <a:lnTo>
                  <a:pt x="8" y="1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96" name="Freeform 520">
            <a:extLst>
              <a:ext uri="{FF2B5EF4-FFF2-40B4-BE49-F238E27FC236}">
                <a16:creationId xmlns:a16="http://schemas.microsoft.com/office/drawing/2014/main" id="{00000000-0008-0000-0200-000090823400}"/>
              </a:ext>
            </a:extLst>
          </xdr:cNvPr>
          <xdr:cNvSpPr>
            <a:spLocks/>
          </xdr:cNvSpPr>
        </xdr:nvSpPr>
        <xdr:spPr bwMode="auto">
          <a:xfrm>
            <a:off x="3236241" y="2277011"/>
            <a:ext cx="45623" cy="22433"/>
          </a:xfrm>
          <a:custGeom>
            <a:avLst/>
            <a:gdLst>
              <a:gd name="T0" fmla="*/ 0 w 7"/>
              <a:gd name="T1" fmla="*/ 2147483646 h 3"/>
              <a:gd name="T2" fmla="*/ 2147483646 w 7"/>
              <a:gd name="T3" fmla="*/ 2147483646 h 3"/>
              <a:gd name="T4" fmla="*/ 2147483646 w 7"/>
              <a:gd name="T5" fmla="*/ 2147483646 h 3"/>
              <a:gd name="T6" fmla="*/ 2147483646 w 7"/>
              <a:gd name="T7" fmla="*/ 2147483646 h 3"/>
              <a:gd name="T8" fmla="*/ 2147483646 w 7"/>
              <a:gd name="T9" fmla="*/ 2147483646 h 3"/>
              <a:gd name="T10" fmla="*/ 2147483646 w 7"/>
              <a:gd name="T11" fmla="*/ 0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3"/>
              <a:gd name="T20" fmla="*/ 7 w 7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3">
                <a:moveTo>
                  <a:pt x="0" y="3"/>
                </a:moveTo>
                <a:lnTo>
                  <a:pt x="2" y="3"/>
                </a:lnTo>
                <a:lnTo>
                  <a:pt x="3" y="2"/>
                </a:lnTo>
                <a:lnTo>
                  <a:pt x="4" y="1"/>
                </a:lnTo>
                <a:lnTo>
                  <a:pt x="6" y="1"/>
                </a:lnTo>
                <a:lnTo>
                  <a:pt x="7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97" name="Freeform 521">
            <a:extLst>
              <a:ext uri="{FF2B5EF4-FFF2-40B4-BE49-F238E27FC236}">
                <a16:creationId xmlns:a16="http://schemas.microsoft.com/office/drawing/2014/main" id="{00000000-0008-0000-0200-000091823400}"/>
              </a:ext>
            </a:extLst>
          </xdr:cNvPr>
          <xdr:cNvSpPr>
            <a:spLocks/>
          </xdr:cNvSpPr>
        </xdr:nvSpPr>
        <xdr:spPr bwMode="auto">
          <a:xfrm>
            <a:off x="3296022" y="2268383"/>
            <a:ext cx="48769" cy="15531"/>
          </a:xfrm>
          <a:custGeom>
            <a:avLst/>
            <a:gdLst>
              <a:gd name="T0" fmla="*/ 0 w 7"/>
              <a:gd name="T1" fmla="*/ 2147483646 h 2"/>
              <a:gd name="T2" fmla="*/ 2147483646 w 7"/>
              <a:gd name="T3" fmla="*/ 2147483646 h 2"/>
              <a:gd name="T4" fmla="*/ 2147483646 w 7"/>
              <a:gd name="T5" fmla="*/ 0 h 2"/>
              <a:gd name="T6" fmla="*/ 2147483646 w 7"/>
              <a:gd name="T7" fmla="*/ 2147483646 h 2"/>
              <a:gd name="T8" fmla="*/ 2147483646 w 7"/>
              <a:gd name="T9" fmla="*/ 2147483646 h 2"/>
              <a:gd name="T10" fmla="*/ 2147483646 w 7"/>
              <a:gd name="T11" fmla="*/ 2147483646 h 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2"/>
              <a:gd name="T20" fmla="*/ 7 w 7"/>
              <a:gd name="T21" fmla="*/ 2 h 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2">
                <a:moveTo>
                  <a:pt x="0" y="1"/>
                </a:moveTo>
                <a:lnTo>
                  <a:pt x="1" y="1"/>
                </a:lnTo>
                <a:lnTo>
                  <a:pt x="2" y="0"/>
                </a:lnTo>
                <a:lnTo>
                  <a:pt x="4" y="1"/>
                </a:lnTo>
                <a:lnTo>
                  <a:pt x="6" y="1"/>
                </a:lnTo>
                <a:lnTo>
                  <a:pt x="7" y="2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98" name="Freeform 522">
            <a:extLst>
              <a:ext uri="{FF2B5EF4-FFF2-40B4-BE49-F238E27FC236}">
                <a16:creationId xmlns:a16="http://schemas.microsoft.com/office/drawing/2014/main" id="{00000000-0008-0000-0200-000092823400}"/>
              </a:ext>
            </a:extLst>
          </xdr:cNvPr>
          <xdr:cNvSpPr>
            <a:spLocks/>
          </xdr:cNvSpPr>
        </xdr:nvSpPr>
        <xdr:spPr bwMode="auto">
          <a:xfrm>
            <a:off x="3357376" y="2283914"/>
            <a:ext cx="47195" cy="8628"/>
          </a:xfrm>
          <a:custGeom>
            <a:avLst/>
            <a:gdLst>
              <a:gd name="T0" fmla="*/ 0 w 7"/>
              <a:gd name="T1" fmla="*/ 2147483646 h 1"/>
              <a:gd name="T2" fmla="*/ 0 w 7"/>
              <a:gd name="T3" fmla="*/ 2147483646 h 1"/>
              <a:gd name="T4" fmla="*/ 2147483646 w 7"/>
              <a:gd name="T5" fmla="*/ 2147483646 h 1"/>
              <a:gd name="T6" fmla="*/ 2147483646 w 7"/>
              <a:gd name="T7" fmla="*/ 0 h 1"/>
              <a:gd name="T8" fmla="*/ 2147483646 w 7"/>
              <a:gd name="T9" fmla="*/ 0 h 1"/>
              <a:gd name="T10" fmla="*/ 2147483646 w 7"/>
              <a:gd name="T11" fmla="*/ 0 h 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1"/>
              <a:gd name="T20" fmla="*/ 7 w 7"/>
              <a:gd name="T21" fmla="*/ 1 h 1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1">
                <a:moveTo>
                  <a:pt x="0" y="1"/>
                </a:moveTo>
                <a:lnTo>
                  <a:pt x="0" y="1"/>
                </a:lnTo>
                <a:lnTo>
                  <a:pt x="2" y="1"/>
                </a:lnTo>
                <a:lnTo>
                  <a:pt x="3" y="0"/>
                </a:lnTo>
                <a:lnTo>
                  <a:pt x="5" y="0"/>
                </a:lnTo>
                <a:lnTo>
                  <a:pt x="7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299" name="Freeform 523">
            <a:extLst>
              <a:ext uri="{FF2B5EF4-FFF2-40B4-BE49-F238E27FC236}">
                <a16:creationId xmlns:a16="http://schemas.microsoft.com/office/drawing/2014/main" id="{00000000-0008-0000-0200-000093823400}"/>
              </a:ext>
            </a:extLst>
          </xdr:cNvPr>
          <xdr:cNvSpPr>
            <a:spLocks/>
          </xdr:cNvSpPr>
        </xdr:nvSpPr>
        <xdr:spPr bwMode="auto">
          <a:xfrm>
            <a:off x="3418729" y="2292542"/>
            <a:ext cx="12585" cy="53495"/>
          </a:xfrm>
          <a:custGeom>
            <a:avLst/>
            <a:gdLst>
              <a:gd name="T0" fmla="*/ 0 w 2"/>
              <a:gd name="T1" fmla="*/ 0 h 7"/>
              <a:gd name="T2" fmla="*/ 0 w 2"/>
              <a:gd name="T3" fmla="*/ 2147483646 h 7"/>
              <a:gd name="T4" fmla="*/ 2147483646 w 2"/>
              <a:gd name="T5" fmla="*/ 2147483646 h 7"/>
              <a:gd name="T6" fmla="*/ 2147483646 w 2"/>
              <a:gd name="T7" fmla="*/ 2147483646 h 7"/>
              <a:gd name="T8" fmla="*/ 2147483646 w 2"/>
              <a:gd name="T9" fmla="*/ 2147483646 h 7"/>
              <a:gd name="T10" fmla="*/ 2147483646 w 2"/>
              <a:gd name="T11" fmla="*/ 2147483646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7"/>
              <a:gd name="T20" fmla="*/ 2 w 2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7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4"/>
                </a:lnTo>
                <a:lnTo>
                  <a:pt x="2" y="6"/>
                </a:lnTo>
                <a:lnTo>
                  <a:pt x="2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00" name="Freeform 524">
            <a:extLst>
              <a:ext uri="{FF2B5EF4-FFF2-40B4-BE49-F238E27FC236}">
                <a16:creationId xmlns:a16="http://schemas.microsoft.com/office/drawing/2014/main" id="{00000000-0008-0000-0200-000094823400}"/>
              </a:ext>
            </a:extLst>
          </xdr:cNvPr>
          <xdr:cNvSpPr>
            <a:spLocks/>
          </xdr:cNvSpPr>
        </xdr:nvSpPr>
        <xdr:spPr bwMode="auto">
          <a:xfrm>
            <a:off x="3431315" y="2361567"/>
            <a:ext cx="40903" cy="39690"/>
          </a:xfrm>
          <a:custGeom>
            <a:avLst/>
            <a:gdLst>
              <a:gd name="T0" fmla="*/ 0 w 6"/>
              <a:gd name="T1" fmla="*/ 0 h 5"/>
              <a:gd name="T2" fmla="*/ 0 w 6"/>
              <a:gd name="T3" fmla="*/ 2147483646 h 5"/>
              <a:gd name="T4" fmla="*/ 2147483646 w 6"/>
              <a:gd name="T5" fmla="*/ 2147483646 h 5"/>
              <a:gd name="T6" fmla="*/ 2147483646 w 6"/>
              <a:gd name="T7" fmla="*/ 2147483646 h 5"/>
              <a:gd name="T8" fmla="*/ 2147483646 w 6"/>
              <a:gd name="T9" fmla="*/ 2147483646 h 5"/>
              <a:gd name="T10" fmla="*/ 2147483646 w 6"/>
              <a:gd name="T11" fmla="*/ 2147483646 h 5"/>
              <a:gd name="T12" fmla="*/ 2147483646 w 6"/>
              <a:gd name="T13" fmla="*/ 2147483646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6"/>
              <a:gd name="T22" fmla="*/ 0 h 5"/>
              <a:gd name="T23" fmla="*/ 6 w 6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6" h="5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3"/>
                </a:lnTo>
                <a:lnTo>
                  <a:pt x="4" y="3"/>
                </a:lnTo>
                <a:lnTo>
                  <a:pt x="5" y="4"/>
                </a:lnTo>
                <a:lnTo>
                  <a:pt x="6" y="5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01" name="Freeform 525">
            <a:extLst>
              <a:ext uri="{FF2B5EF4-FFF2-40B4-BE49-F238E27FC236}">
                <a16:creationId xmlns:a16="http://schemas.microsoft.com/office/drawing/2014/main" id="{00000000-0008-0000-0200-000095823400}"/>
              </a:ext>
            </a:extLst>
          </xdr:cNvPr>
          <xdr:cNvSpPr>
            <a:spLocks/>
          </xdr:cNvSpPr>
        </xdr:nvSpPr>
        <xdr:spPr bwMode="auto">
          <a:xfrm>
            <a:off x="3445474" y="2408159"/>
            <a:ext cx="20451" cy="53494"/>
          </a:xfrm>
          <a:custGeom>
            <a:avLst/>
            <a:gdLst>
              <a:gd name="T0" fmla="*/ 2147483646 w 3"/>
              <a:gd name="T1" fmla="*/ 0 h 7"/>
              <a:gd name="T2" fmla="*/ 2147483646 w 3"/>
              <a:gd name="T3" fmla="*/ 2147483646 h 7"/>
              <a:gd name="T4" fmla="*/ 2147483646 w 3"/>
              <a:gd name="T5" fmla="*/ 2147483646 h 7"/>
              <a:gd name="T6" fmla="*/ 2147483646 w 3"/>
              <a:gd name="T7" fmla="*/ 2147483646 h 7"/>
              <a:gd name="T8" fmla="*/ 0 w 3"/>
              <a:gd name="T9" fmla="*/ 2147483646 h 7"/>
              <a:gd name="T10" fmla="*/ 0 w 3"/>
              <a:gd name="T11" fmla="*/ 2147483646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7"/>
              <a:gd name="T20" fmla="*/ 3 w 3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7">
                <a:moveTo>
                  <a:pt x="3" y="0"/>
                </a:moveTo>
                <a:lnTo>
                  <a:pt x="2" y="1"/>
                </a:lnTo>
                <a:lnTo>
                  <a:pt x="1" y="3"/>
                </a:lnTo>
                <a:lnTo>
                  <a:pt x="1" y="5"/>
                </a:lnTo>
                <a:lnTo>
                  <a:pt x="0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02" name="Freeform 526">
            <a:extLst>
              <a:ext uri="{FF2B5EF4-FFF2-40B4-BE49-F238E27FC236}">
                <a16:creationId xmlns:a16="http://schemas.microsoft.com/office/drawing/2014/main" id="{00000000-0008-0000-0200-000096823400}"/>
              </a:ext>
            </a:extLst>
          </xdr:cNvPr>
          <xdr:cNvSpPr>
            <a:spLocks/>
          </xdr:cNvSpPr>
        </xdr:nvSpPr>
        <xdr:spPr bwMode="auto">
          <a:xfrm>
            <a:off x="3459632" y="2478909"/>
            <a:ext cx="33037" cy="37964"/>
          </a:xfrm>
          <a:custGeom>
            <a:avLst/>
            <a:gdLst>
              <a:gd name="T0" fmla="*/ 0 w 5"/>
              <a:gd name="T1" fmla="*/ 0 h 5"/>
              <a:gd name="T2" fmla="*/ 0 w 5"/>
              <a:gd name="T3" fmla="*/ 0 h 5"/>
              <a:gd name="T4" fmla="*/ 2147483646 w 5"/>
              <a:gd name="T5" fmla="*/ 2147483646 h 5"/>
              <a:gd name="T6" fmla="*/ 2147483646 w 5"/>
              <a:gd name="T7" fmla="*/ 2147483646 h 5"/>
              <a:gd name="T8" fmla="*/ 2147483646 w 5"/>
              <a:gd name="T9" fmla="*/ 2147483646 h 5"/>
              <a:gd name="T10" fmla="*/ 2147483646 w 5"/>
              <a:gd name="T11" fmla="*/ 2147483646 h 5"/>
              <a:gd name="T12" fmla="*/ 2147483646 w 5"/>
              <a:gd name="T13" fmla="*/ 2147483646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"/>
              <a:gd name="T22" fmla="*/ 0 h 5"/>
              <a:gd name="T23" fmla="*/ 5 w 5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" h="5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3" y="2"/>
                </a:lnTo>
                <a:lnTo>
                  <a:pt x="3" y="4"/>
                </a:lnTo>
                <a:lnTo>
                  <a:pt x="4" y="5"/>
                </a:lnTo>
                <a:lnTo>
                  <a:pt x="5" y="5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03" name="Freeform 527">
            <a:extLst>
              <a:ext uri="{FF2B5EF4-FFF2-40B4-BE49-F238E27FC236}">
                <a16:creationId xmlns:a16="http://schemas.microsoft.com/office/drawing/2014/main" id="{00000000-0008-0000-0200-000097823400}"/>
              </a:ext>
            </a:extLst>
          </xdr:cNvPr>
          <xdr:cNvSpPr>
            <a:spLocks/>
          </xdr:cNvSpPr>
        </xdr:nvSpPr>
        <xdr:spPr bwMode="auto">
          <a:xfrm>
            <a:off x="3505254" y="2516873"/>
            <a:ext cx="48768" cy="6902"/>
          </a:xfrm>
          <a:custGeom>
            <a:avLst/>
            <a:gdLst>
              <a:gd name="T0" fmla="*/ 0 w 7"/>
              <a:gd name="T1" fmla="*/ 0 h 1"/>
              <a:gd name="T2" fmla="*/ 2147483646 w 7"/>
              <a:gd name="T3" fmla="*/ 0 h 1"/>
              <a:gd name="T4" fmla="*/ 2147483646 w 7"/>
              <a:gd name="T5" fmla="*/ 2147483646 h 1"/>
              <a:gd name="T6" fmla="*/ 2147483646 w 7"/>
              <a:gd name="T7" fmla="*/ 2147483646 h 1"/>
              <a:gd name="T8" fmla="*/ 2147483646 w 7"/>
              <a:gd name="T9" fmla="*/ 2147483646 h 1"/>
              <a:gd name="T10" fmla="*/ 2147483646 w 7"/>
              <a:gd name="T11" fmla="*/ 2147483646 h 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1"/>
              <a:gd name="T20" fmla="*/ 7 w 7"/>
              <a:gd name="T21" fmla="*/ 1 h 1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1">
                <a:moveTo>
                  <a:pt x="0" y="0"/>
                </a:moveTo>
                <a:lnTo>
                  <a:pt x="1" y="0"/>
                </a:lnTo>
                <a:lnTo>
                  <a:pt x="3" y="1"/>
                </a:lnTo>
                <a:lnTo>
                  <a:pt x="5" y="1"/>
                </a:lnTo>
                <a:lnTo>
                  <a:pt x="7" y="1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04" name="Freeform 528">
            <a:extLst>
              <a:ext uri="{FF2B5EF4-FFF2-40B4-BE49-F238E27FC236}">
                <a16:creationId xmlns:a16="http://schemas.microsoft.com/office/drawing/2014/main" id="{00000000-0008-0000-0200-000098823400}"/>
              </a:ext>
            </a:extLst>
          </xdr:cNvPr>
          <xdr:cNvSpPr>
            <a:spLocks/>
          </xdr:cNvSpPr>
        </xdr:nvSpPr>
        <xdr:spPr bwMode="auto">
          <a:xfrm>
            <a:off x="3566608" y="2523775"/>
            <a:ext cx="47195" cy="6902"/>
          </a:xfrm>
          <a:custGeom>
            <a:avLst/>
            <a:gdLst>
              <a:gd name="T0" fmla="*/ 0 w 7"/>
              <a:gd name="T1" fmla="*/ 2147483646 h 1"/>
              <a:gd name="T2" fmla="*/ 2147483646 w 7"/>
              <a:gd name="T3" fmla="*/ 2147483646 h 1"/>
              <a:gd name="T4" fmla="*/ 2147483646 w 7"/>
              <a:gd name="T5" fmla="*/ 0 h 1"/>
              <a:gd name="T6" fmla="*/ 2147483646 w 7"/>
              <a:gd name="T7" fmla="*/ 2147483646 h 1"/>
              <a:gd name="T8" fmla="*/ 2147483646 w 7"/>
              <a:gd name="T9" fmla="*/ 2147483646 h 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7"/>
              <a:gd name="T16" fmla="*/ 0 h 1"/>
              <a:gd name="T17" fmla="*/ 7 w 7"/>
              <a:gd name="T18" fmla="*/ 1 h 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7" h="1">
                <a:moveTo>
                  <a:pt x="0" y="1"/>
                </a:moveTo>
                <a:lnTo>
                  <a:pt x="2" y="1"/>
                </a:lnTo>
                <a:lnTo>
                  <a:pt x="4" y="0"/>
                </a:lnTo>
                <a:lnTo>
                  <a:pt x="7" y="1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05" name="Freeform 529">
            <a:extLst>
              <a:ext uri="{FF2B5EF4-FFF2-40B4-BE49-F238E27FC236}">
                <a16:creationId xmlns:a16="http://schemas.microsoft.com/office/drawing/2014/main" id="{00000000-0008-0000-0200-000099823400}"/>
              </a:ext>
            </a:extLst>
          </xdr:cNvPr>
          <xdr:cNvSpPr>
            <a:spLocks/>
          </xdr:cNvSpPr>
        </xdr:nvSpPr>
        <xdr:spPr bwMode="auto">
          <a:xfrm>
            <a:off x="3627962" y="2516873"/>
            <a:ext cx="45622" cy="22434"/>
          </a:xfrm>
          <a:custGeom>
            <a:avLst/>
            <a:gdLst>
              <a:gd name="T0" fmla="*/ 0 w 7"/>
              <a:gd name="T1" fmla="*/ 2147483646 h 3"/>
              <a:gd name="T2" fmla="*/ 2147483646 w 7"/>
              <a:gd name="T3" fmla="*/ 2147483646 h 3"/>
              <a:gd name="T4" fmla="*/ 2147483646 w 7"/>
              <a:gd name="T5" fmla="*/ 2147483646 h 3"/>
              <a:gd name="T6" fmla="*/ 2147483646 w 7"/>
              <a:gd name="T7" fmla="*/ 2147483646 h 3"/>
              <a:gd name="T8" fmla="*/ 2147483646 w 7"/>
              <a:gd name="T9" fmla="*/ 0 h 3"/>
              <a:gd name="T10" fmla="*/ 2147483646 w 7"/>
              <a:gd name="T11" fmla="*/ 0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3"/>
              <a:gd name="T20" fmla="*/ 7 w 7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3">
                <a:moveTo>
                  <a:pt x="0" y="3"/>
                </a:moveTo>
                <a:lnTo>
                  <a:pt x="1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06" name="Freeform 530">
            <a:extLst>
              <a:ext uri="{FF2B5EF4-FFF2-40B4-BE49-F238E27FC236}">
                <a16:creationId xmlns:a16="http://schemas.microsoft.com/office/drawing/2014/main" id="{00000000-0008-0000-0200-00009A823400}"/>
              </a:ext>
            </a:extLst>
          </xdr:cNvPr>
          <xdr:cNvSpPr>
            <a:spLocks/>
          </xdr:cNvSpPr>
        </xdr:nvSpPr>
        <xdr:spPr bwMode="auto">
          <a:xfrm>
            <a:off x="3687743" y="2478909"/>
            <a:ext cx="34610" cy="37964"/>
          </a:xfrm>
          <a:custGeom>
            <a:avLst/>
            <a:gdLst>
              <a:gd name="T0" fmla="*/ 0 w 5"/>
              <a:gd name="T1" fmla="*/ 2147483646 h 5"/>
              <a:gd name="T2" fmla="*/ 2147483646 w 5"/>
              <a:gd name="T3" fmla="*/ 2147483646 h 5"/>
              <a:gd name="T4" fmla="*/ 2147483646 w 5"/>
              <a:gd name="T5" fmla="*/ 2147483646 h 5"/>
              <a:gd name="T6" fmla="*/ 2147483646 w 5"/>
              <a:gd name="T7" fmla="*/ 2147483646 h 5"/>
              <a:gd name="T8" fmla="*/ 2147483646 w 5"/>
              <a:gd name="T9" fmla="*/ 2147483646 h 5"/>
              <a:gd name="T10" fmla="*/ 2147483646 w 5"/>
              <a:gd name="T11" fmla="*/ 0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5"/>
              <a:gd name="T19" fmla="*/ 0 h 5"/>
              <a:gd name="T20" fmla="*/ 5 w 5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5" h="5">
                <a:moveTo>
                  <a:pt x="0" y="5"/>
                </a:moveTo>
                <a:lnTo>
                  <a:pt x="1" y="5"/>
                </a:lnTo>
                <a:lnTo>
                  <a:pt x="3" y="5"/>
                </a:lnTo>
                <a:lnTo>
                  <a:pt x="4" y="4"/>
                </a:lnTo>
                <a:lnTo>
                  <a:pt x="4" y="2"/>
                </a:lnTo>
                <a:lnTo>
                  <a:pt x="5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07" name="Freeform 531">
            <a:extLst>
              <a:ext uri="{FF2B5EF4-FFF2-40B4-BE49-F238E27FC236}">
                <a16:creationId xmlns:a16="http://schemas.microsoft.com/office/drawing/2014/main" id="{00000000-0008-0000-0200-00009B823400}"/>
              </a:ext>
            </a:extLst>
          </xdr:cNvPr>
          <xdr:cNvSpPr>
            <a:spLocks/>
          </xdr:cNvSpPr>
        </xdr:nvSpPr>
        <xdr:spPr bwMode="auto">
          <a:xfrm>
            <a:off x="3728646" y="2447848"/>
            <a:ext cx="53488" cy="22434"/>
          </a:xfrm>
          <a:custGeom>
            <a:avLst/>
            <a:gdLst>
              <a:gd name="T0" fmla="*/ 0 w 8"/>
              <a:gd name="T1" fmla="*/ 2147483646 h 3"/>
              <a:gd name="T2" fmla="*/ 2147483646 w 8"/>
              <a:gd name="T3" fmla="*/ 2147483646 h 3"/>
              <a:gd name="T4" fmla="*/ 2147483646 w 8"/>
              <a:gd name="T5" fmla="*/ 2147483646 h 3"/>
              <a:gd name="T6" fmla="*/ 2147483646 w 8"/>
              <a:gd name="T7" fmla="*/ 2147483646 h 3"/>
              <a:gd name="T8" fmla="*/ 2147483646 w 8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3"/>
              <a:gd name="T17" fmla="*/ 8 w 8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3">
                <a:moveTo>
                  <a:pt x="0" y="3"/>
                </a:moveTo>
                <a:lnTo>
                  <a:pt x="1" y="3"/>
                </a:lnTo>
                <a:lnTo>
                  <a:pt x="3" y="2"/>
                </a:lnTo>
                <a:lnTo>
                  <a:pt x="4" y="1"/>
                </a:lnTo>
                <a:lnTo>
                  <a:pt x="8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08" name="Freeform 532">
            <a:extLst>
              <a:ext uri="{FF2B5EF4-FFF2-40B4-BE49-F238E27FC236}">
                <a16:creationId xmlns:a16="http://schemas.microsoft.com/office/drawing/2014/main" id="{00000000-0008-0000-0200-00009C823400}"/>
              </a:ext>
            </a:extLst>
          </xdr:cNvPr>
          <xdr:cNvSpPr>
            <a:spLocks/>
          </xdr:cNvSpPr>
        </xdr:nvSpPr>
        <xdr:spPr bwMode="auto">
          <a:xfrm>
            <a:off x="3789999" y="2439220"/>
            <a:ext cx="20452" cy="46591"/>
          </a:xfrm>
          <a:custGeom>
            <a:avLst/>
            <a:gdLst>
              <a:gd name="T0" fmla="*/ 0 w 3"/>
              <a:gd name="T1" fmla="*/ 0 h 6"/>
              <a:gd name="T2" fmla="*/ 2147483646 w 3"/>
              <a:gd name="T3" fmla="*/ 0 h 6"/>
              <a:gd name="T4" fmla="*/ 2147483646 w 3"/>
              <a:gd name="T5" fmla="*/ 2147483646 h 6"/>
              <a:gd name="T6" fmla="*/ 2147483646 w 3"/>
              <a:gd name="T7" fmla="*/ 2147483646 h 6"/>
              <a:gd name="T8" fmla="*/ 2147483646 w 3"/>
              <a:gd name="T9" fmla="*/ 2147483646 h 6"/>
              <a:gd name="T10" fmla="*/ 2147483646 w 3"/>
              <a:gd name="T11" fmla="*/ 2147483646 h 6"/>
              <a:gd name="T12" fmla="*/ 2147483646 w 3"/>
              <a:gd name="T13" fmla="*/ 2147483646 h 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"/>
              <a:gd name="T22" fmla="*/ 0 h 6"/>
              <a:gd name="T23" fmla="*/ 3 w 3"/>
              <a:gd name="T24" fmla="*/ 6 h 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" h="6">
                <a:moveTo>
                  <a:pt x="0" y="0"/>
                </a:moveTo>
                <a:lnTo>
                  <a:pt x="1" y="0"/>
                </a:lnTo>
                <a:lnTo>
                  <a:pt x="2" y="1"/>
                </a:lnTo>
                <a:lnTo>
                  <a:pt x="3" y="2"/>
                </a:lnTo>
                <a:lnTo>
                  <a:pt x="3" y="4"/>
                </a:lnTo>
                <a:lnTo>
                  <a:pt x="3" y="6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09" name="Freeform 533">
            <a:extLst>
              <a:ext uri="{FF2B5EF4-FFF2-40B4-BE49-F238E27FC236}">
                <a16:creationId xmlns:a16="http://schemas.microsoft.com/office/drawing/2014/main" id="{00000000-0008-0000-0200-00009D823400}"/>
              </a:ext>
            </a:extLst>
          </xdr:cNvPr>
          <xdr:cNvSpPr>
            <a:spLocks/>
          </xdr:cNvSpPr>
        </xdr:nvSpPr>
        <xdr:spPr bwMode="auto">
          <a:xfrm>
            <a:off x="3816743" y="2501343"/>
            <a:ext cx="20451" cy="53494"/>
          </a:xfrm>
          <a:custGeom>
            <a:avLst/>
            <a:gdLst>
              <a:gd name="T0" fmla="*/ 0 w 3"/>
              <a:gd name="T1" fmla="*/ 0 h 7"/>
              <a:gd name="T2" fmla="*/ 2147483646 w 3"/>
              <a:gd name="T3" fmla="*/ 2147483646 h 7"/>
              <a:gd name="T4" fmla="*/ 2147483646 w 3"/>
              <a:gd name="T5" fmla="*/ 2147483646 h 7"/>
              <a:gd name="T6" fmla="*/ 2147483646 w 3"/>
              <a:gd name="T7" fmla="*/ 2147483646 h 7"/>
              <a:gd name="T8" fmla="*/ 2147483646 w 3"/>
              <a:gd name="T9" fmla="*/ 2147483646 h 7"/>
              <a:gd name="T10" fmla="*/ 2147483646 w 3"/>
              <a:gd name="T11" fmla="*/ 2147483646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7"/>
              <a:gd name="T20" fmla="*/ 3 w 3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7">
                <a:moveTo>
                  <a:pt x="0" y="0"/>
                </a:moveTo>
                <a:lnTo>
                  <a:pt x="1" y="1"/>
                </a:lnTo>
                <a:lnTo>
                  <a:pt x="2" y="3"/>
                </a:lnTo>
                <a:lnTo>
                  <a:pt x="3" y="5"/>
                </a:lnTo>
                <a:lnTo>
                  <a:pt x="3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10" name="Freeform 534">
            <a:extLst>
              <a:ext uri="{FF2B5EF4-FFF2-40B4-BE49-F238E27FC236}">
                <a16:creationId xmlns:a16="http://schemas.microsoft.com/office/drawing/2014/main" id="{00000000-0008-0000-0200-00009E823400}"/>
              </a:ext>
            </a:extLst>
          </xdr:cNvPr>
          <xdr:cNvSpPr>
            <a:spLocks/>
          </xdr:cNvSpPr>
        </xdr:nvSpPr>
        <xdr:spPr bwMode="auto">
          <a:xfrm>
            <a:off x="3843487" y="2570368"/>
            <a:ext cx="20452" cy="53494"/>
          </a:xfrm>
          <a:custGeom>
            <a:avLst/>
            <a:gdLst>
              <a:gd name="T0" fmla="*/ 0 w 3"/>
              <a:gd name="T1" fmla="*/ 0 h 7"/>
              <a:gd name="T2" fmla="*/ 2147483646 w 3"/>
              <a:gd name="T3" fmla="*/ 2147483646 h 7"/>
              <a:gd name="T4" fmla="*/ 2147483646 w 3"/>
              <a:gd name="T5" fmla="*/ 2147483646 h 7"/>
              <a:gd name="T6" fmla="*/ 2147483646 w 3"/>
              <a:gd name="T7" fmla="*/ 2147483646 h 7"/>
              <a:gd name="T8" fmla="*/ 2147483646 w 3"/>
              <a:gd name="T9" fmla="*/ 2147483646 h 7"/>
              <a:gd name="T10" fmla="*/ 2147483646 w 3"/>
              <a:gd name="T11" fmla="*/ 2147483646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7"/>
              <a:gd name="T20" fmla="*/ 3 w 3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7">
                <a:moveTo>
                  <a:pt x="0" y="0"/>
                </a:moveTo>
                <a:lnTo>
                  <a:pt x="1" y="1"/>
                </a:lnTo>
                <a:lnTo>
                  <a:pt x="2" y="2"/>
                </a:lnTo>
                <a:lnTo>
                  <a:pt x="2" y="4"/>
                </a:lnTo>
                <a:lnTo>
                  <a:pt x="3" y="5"/>
                </a:lnTo>
                <a:lnTo>
                  <a:pt x="3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11" name="Freeform 535">
            <a:extLst>
              <a:ext uri="{FF2B5EF4-FFF2-40B4-BE49-F238E27FC236}">
                <a16:creationId xmlns:a16="http://schemas.microsoft.com/office/drawing/2014/main" id="{00000000-0008-0000-0200-00009F823400}"/>
              </a:ext>
            </a:extLst>
          </xdr:cNvPr>
          <xdr:cNvSpPr>
            <a:spLocks/>
          </xdr:cNvSpPr>
        </xdr:nvSpPr>
        <xdr:spPr bwMode="auto">
          <a:xfrm>
            <a:off x="3823036" y="2632490"/>
            <a:ext cx="47195" cy="6902"/>
          </a:xfrm>
          <a:custGeom>
            <a:avLst/>
            <a:gdLst>
              <a:gd name="T0" fmla="*/ 2147483646 w 7"/>
              <a:gd name="T1" fmla="*/ 0 h 1"/>
              <a:gd name="T2" fmla="*/ 2147483646 w 7"/>
              <a:gd name="T3" fmla="*/ 2147483646 h 1"/>
              <a:gd name="T4" fmla="*/ 2147483646 w 7"/>
              <a:gd name="T5" fmla="*/ 2147483646 h 1"/>
              <a:gd name="T6" fmla="*/ 2147483646 w 7"/>
              <a:gd name="T7" fmla="*/ 0 h 1"/>
              <a:gd name="T8" fmla="*/ 2147483646 w 7"/>
              <a:gd name="T9" fmla="*/ 2147483646 h 1"/>
              <a:gd name="T10" fmla="*/ 0 w 7"/>
              <a:gd name="T11" fmla="*/ 0 h 1"/>
              <a:gd name="T12" fmla="*/ 0 w 7"/>
              <a:gd name="T13" fmla="*/ 0 h 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7"/>
              <a:gd name="T22" fmla="*/ 0 h 1"/>
              <a:gd name="T23" fmla="*/ 7 w 7"/>
              <a:gd name="T24" fmla="*/ 1 h 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7" h="1">
                <a:moveTo>
                  <a:pt x="7" y="0"/>
                </a:moveTo>
                <a:lnTo>
                  <a:pt x="6" y="1"/>
                </a:lnTo>
                <a:lnTo>
                  <a:pt x="4" y="1"/>
                </a:lnTo>
                <a:lnTo>
                  <a:pt x="3" y="0"/>
                </a:lnTo>
                <a:lnTo>
                  <a:pt x="2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12" name="Freeform 536">
            <a:extLst>
              <a:ext uri="{FF2B5EF4-FFF2-40B4-BE49-F238E27FC236}">
                <a16:creationId xmlns:a16="http://schemas.microsoft.com/office/drawing/2014/main" id="{00000000-0008-0000-0200-0000A0823400}"/>
              </a:ext>
            </a:extLst>
          </xdr:cNvPr>
          <xdr:cNvSpPr>
            <a:spLocks/>
          </xdr:cNvSpPr>
        </xdr:nvSpPr>
        <xdr:spPr bwMode="auto">
          <a:xfrm>
            <a:off x="3775841" y="2639393"/>
            <a:ext cx="34610" cy="24159"/>
          </a:xfrm>
          <a:custGeom>
            <a:avLst/>
            <a:gdLst>
              <a:gd name="T0" fmla="*/ 2147483646 w 5"/>
              <a:gd name="T1" fmla="*/ 0 h 3"/>
              <a:gd name="T2" fmla="*/ 2147483646 w 5"/>
              <a:gd name="T3" fmla="*/ 0 h 3"/>
              <a:gd name="T4" fmla="*/ 2147483646 w 5"/>
              <a:gd name="T5" fmla="*/ 2147483646 h 3"/>
              <a:gd name="T6" fmla="*/ 2147483646 w 5"/>
              <a:gd name="T7" fmla="*/ 2147483646 h 3"/>
              <a:gd name="T8" fmla="*/ 2147483646 w 5"/>
              <a:gd name="T9" fmla="*/ 2147483646 h 3"/>
              <a:gd name="T10" fmla="*/ 0 w 5"/>
              <a:gd name="T11" fmla="*/ 2147483646 h 3"/>
              <a:gd name="T12" fmla="*/ 0 w 5"/>
              <a:gd name="T13" fmla="*/ 2147483646 h 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"/>
              <a:gd name="T22" fmla="*/ 0 h 3"/>
              <a:gd name="T23" fmla="*/ 5 w 5"/>
              <a:gd name="T24" fmla="*/ 3 h 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" h="3">
                <a:moveTo>
                  <a:pt x="5" y="0"/>
                </a:moveTo>
                <a:lnTo>
                  <a:pt x="5" y="0"/>
                </a:lnTo>
                <a:lnTo>
                  <a:pt x="5" y="2"/>
                </a:lnTo>
                <a:lnTo>
                  <a:pt x="3" y="2"/>
                </a:ln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13" name="Freeform 537">
            <a:extLst>
              <a:ext uri="{FF2B5EF4-FFF2-40B4-BE49-F238E27FC236}">
                <a16:creationId xmlns:a16="http://schemas.microsoft.com/office/drawing/2014/main" id="{00000000-0008-0000-0200-0000A1823400}"/>
              </a:ext>
            </a:extLst>
          </xdr:cNvPr>
          <xdr:cNvSpPr>
            <a:spLocks/>
          </xdr:cNvSpPr>
        </xdr:nvSpPr>
        <xdr:spPr bwMode="auto">
          <a:xfrm>
            <a:off x="3722353" y="2663551"/>
            <a:ext cx="39329" cy="31061"/>
          </a:xfrm>
          <a:custGeom>
            <a:avLst/>
            <a:gdLst>
              <a:gd name="T0" fmla="*/ 2147483646 w 6"/>
              <a:gd name="T1" fmla="*/ 2147483646 h 4"/>
              <a:gd name="T2" fmla="*/ 2147483646 w 6"/>
              <a:gd name="T3" fmla="*/ 2147483646 h 4"/>
              <a:gd name="T4" fmla="*/ 2147483646 w 6"/>
              <a:gd name="T5" fmla="*/ 0 h 4"/>
              <a:gd name="T6" fmla="*/ 2147483646 w 6"/>
              <a:gd name="T7" fmla="*/ 2147483646 h 4"/>
              <a:gd name="T8" fmla="*/ 2147483646 w 6"/>
              <a:gd name="T9" fmla="*/ 2147483646 h 4"/>
              <a:gd name="T10" fmla="*/ 2147483646 w 6"/>
              <a:gd name="T11" fmla="*/ 2147483646 h 4"/>
              <a:gd name="T12" fmla="*/ 0 w 6"/>
              <a:gd name="T13" fmla="*/ 2147483646 h 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6"/>
              <a:gd name="T22" fmla="*/ 0 h 4"/>
              <a:gd name="T23" fmla="*/ 6 w 6"/>
              <a:gd name="T24" fmla="*/ 4 h 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6" h="4">
                <a:moveTo>
                  <a:pt x="6" y="1"/>
                </a:moveTo>
                <a:lnTo>
                  <a:pt x="5" y="1"/>
                </a:lnTo>
                <a:lnTo>
                  <a:pt x="4" y="0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0" y="4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14" name="Freeform 538">
            <a:extLst>
              <a:ext uri="{FF2B5EF4-FFF2-40B4-BE49-F238E27FC236}">
                <a16:creationId xmlns:a16="http://schemas.microsoft.com/office/drawing/2014/main" id="{00000000-0008-0000-0200-0000A2823400}"/>
              </a:ext>
            </a:extLst>
          </xdr:cNvPr>
          <xdr:cNvSpPr>
            <a:spLocks/>
          </xdr:cNvSpPr>
        </xdr:nvSpPr>
        <xdr:spPr bwMode="auto">
          <a:xfrm>
            <a:off x="3673584" y="2710143"/>
            <a:ext cx="42476" cy="31061"/>
          </a:xfrm>
          <a:custGeom>
            <a:avLst/>
            <a:gdLst>
              <a:gd name="T0" fmla="*/ 2147483646 w 6"/>
              <a:gd name="T1" fmla="*/ 0 h 4"/>
              <a:gd name="T2" fmla="*/ 2147483646 w 6"/>
              <a:gd name="T3" fmla="*/ 2147483646 h 4"/>
              <a:gd name="T4" fmla="*/ 2147483646 w 6"/>
              <a:gd name="T5" fmla="*/ 2147483646 h 4"/>
              <a:gd name="T6" fmla="*/ 2147483646 w 6"/>
              <a:gd name="T7" fmla="*/ 2147483646 h 4"/>
              <a:gd name="T8" fmla="*/ 2147483646 w 6"/>
              <a:gd name="T9" fmla="*/ 2147483646 h 4"/>
              <a:gd name="T10" fmla="*/ 0 w 6"/>
              <a:gd name="T11" fmla="*/ 2147483646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4"/>
              <a:gd name="T20" fmla="*/ 6 w 6"/>
              <a:gd name="T21" fmla="*/ 4 h 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4">
                <a:moveTo>
                  <a:pt x="6" y="0"/>
                </a:moveTo>
                <a:lnTo>
                  <a:pt x="6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0" y="4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15" name="Freeform 539">
            <a:extLst>
              <a:ext uri="{FF2B5EF4-FFF2-40B4-BE49-F238E27FC236}">
                <a16:creationId xmlns:a16="http://schemas.microsoft.com/office/drawing/2014/main" id="{00000000-0008-0000-0200-0000A3823400}"/>
              </a:ext>
            </a:extLst>
          </xdr:cNvPr>
          <xdr:cNvSpPr>
            <a:spLocks/>
          </xdr:cNvSpPr>
        </xdr:nvSpPr>
        <xdr:spPr bwMode="auto">
          <a:xfrm>
            <a:off x="3621670" y="2748107"/>
            <a:ext cx="39329" cy="22434"/>
          </a:xfrm>
          <a:custGeom>
            <a:avLst/>
            <a:gdLst>
              <a:gd name="T0" fmla="*/ 2147483646 w 6"/>
              <a:gd name="T1" fmla="*/ 0 h 3"/>
              <a:gd name="T2" fmla="*/ 2147483646 w 6"/>
              <a:gd name="T3" fmla="*/ 2147483646 h 3"/>
              <a:gd name="T4" fmla="*/ 2147483646 w 6"/>
              <a:gd name="T5" fmla="*/ 2147483646 h 3"/>
              <a:gd name="T6" fmla="*/ 2147483646 w 6"/>
              <a:gd name="T7" fmla="*/ 2147483646 h 3"/>
              <a:gd name="T8" fmla="*/ 0 w 6"/>
              <a:gd name="T9" fmla="*/ 2147483646 h 3"/>
              <a:gd name="T10" fmla="*/ 0 w 6"/>
              <a:gd name="T11" fmla="*/ 2147483646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3"/>
              <a:gd name="T20" fmla="*/ 6 w 6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3">
                <a:moveTo>
                  <a:pt x="6" y="0"/>
                </a:moveTo>
                <a:lnTo>
                  <a:pt x="5" y="1"/>
                </a:lnTo>
                <a:lnTo>
                  <a:pt x="3" y="1"/>
                </a:ln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16" name="Freeform 540">
            <a:extLst>
              <a:ext uri="{FF2B5EF4-FFF2-40B4-BE49-F238E27FC236}">
                <a16:creationId xmlns:a16="http://schemas.microsoft.com/office/drawing/2014/main" id="{00000000-0008-0000-0200-0000A4823400}"/>
              </a:ext>
            </a:extLst>
          </xdr:cNvPr>
          <xdr:cNvSpPr>
            <a:spLocks/>
          </xdr:cNvSpPr>
        </xdr:nvSpPr>
        <xdr:spPr bwMode="auto">
          <a:xfrm>
            <a:off x="3572901" y="2786070"/>
            <a:ext cx="34610" cy="24159"/>
          </a:xfrm>
          <a:custGeom>
            <a:avLst/>
            <a:gdLst>
              <a:gd name="T0" fmla="*/ 2147483646 w 5"/>
              <a:gd name="T1" fmla="*/ 0 h 3"/>
              <a:gd name="T2" fmla="*/ 2147483646 w 5"/>
              <a:gd name="T3" fmla="*/ 0 h 3"/>
              <a:gd name="T4" fmla="*/ 2147483646 w 5"/>
              <a:gd name="T5" fmla="*/ 2147483646 h 3"/>
              <a:gd name="T6" fmla="*/ 2147483646 w 5"/>
              <a:gd name="T7" fmla="*/ 2147483646 h 3"/>
              <a:gd name="T8" fmla="*/ 2147483646 w 5"/>
              <a:gd name="T9" fmla="*/ 2147483646 h 3"/>
              <a:gd name="T10" fmla="*/ 0 w 5"/>
              <a:gd name="T11" fmla="*/ 2147483646 h 3"/>
              <a:gd name="T12" fmla="*/ 0 w 5"/>
              <a:gd name="T13" fmla="*/ 2147483646 h 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"/>
              <a:gd name="T22" fmla="*/ 0 h 3"/>
              <a:gd name="T23" fmla="*/ 5 w 5"/>
              <a:gd name="T24" fmla="*/ 3 h 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" h="3">
                <a:moveTo>
                  <a:pt x="5" y="0"/>
                </a:moveTo>
                <a:lnTo>
                  <a:pt x="5" y="0"/>
                </a:lnTo>
                <a:lnTo>
                  <a:pt x="4" y="1"/>
                </a:lnTo>
                <a:lnTo>
                  <a:pt x="3" y="3"/>
                </a:lnTo>
                <a:lnTo>
                  <a:pt x="2" y="2"/>
                </a:lnTo>
                <a:lnTo>
                  <a:pt x="0" y="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17" name="Freeform 541">
            <a:extLst>
              <a:ext uri="{FF2B5EF4-FFF2-40B4-BE49-F238E27FC236}">
                <a16:creationId xmlns:a16="http://schemas.microsoft.com/office/drawing/2014/main" id="{00000000-0008-0000-0200-0000A5823400}"/>
              </a:ext>
            </a:extLst>
          </xdr:cNvPr>
          <xdr:cNvSpPr>
            <a:spLocks/>
          </xdr:cNvSpPr>
        </xdr:nvSpPr>
        <xdr:spPr bwMode="auto">
          <a:xfrm>
            <a:off x="3525705" y="2792973"/>
            <a:ext cx="34610" cy="32787"/>
          </a:xfrm>
          <a:custGeom>
            <a:avLst/>
            <a:gdLst>
              <a:gd name="T0" fmla="*/ 2147483646 w 5"/>
              <a:gd name="T1" fmla="*/ 2147483646 h 4"/>
              <a:gd name="T2" fmla="*/ 2147483646 w 5"/>
              <a:gd name="T3" fmla="*/ 2147483646 h 4"/>
              <a:gd name="T4" fmla="*/ 2147483646 w 5"/>
              <a:gd name="T5" fmla="*/ 2147483646 h 4"/>
              <a:gd name="T6" fmla="*/ 2147483646 w 5"/>
              <a:gd name="T7" fmla="*/ 2147483646 h 4"/>
              <a:gd name="T8" fmla="*/ 2147483646 w 5"/>
              <a:gd name="T9" fmla="*/ 2147483646 h 4"/>
              <a:gd name="T10" fmla="*/ 0 w 5"/>
              <a:gd name="T11" fmla="*/ 0 h 4"/>
              <a:gd name="T12" fmla="*/ 0 w 5"/>
              <a:gd name="T13" fmla="*/ 0 h 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"/>
              <a:gd name="T22" fmla="*/ 0 h 4"/>
              <a:gd name="T23" fmla="*/ 5 w 5"/>
              <a:gd name="T24" fmla="*/ 4 h 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" h="4">
                <a:moveTo>
                  <a:pt x="5" y="4"/>
                </a:moveTo>
                <a:lnTo>
                  <a:pt x="5" y="4"/>
                </a:lnTo>
                <a:lnTo>
                  <a:pt x="3" y="4"/>
                </a:lnTo>
                <a:lnTo>
                  <a:pt x="2" y="2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18" name="Freeform 542">
            <a:extLst>
              <a:ext uri="{FF2B5EF4-FFF2-40B4-BE49-F238E27FC236}">
                <a16:creationId xmlns:a16="http://schemas.microsoft.com/office/drawing/2014/main" id="{00000000-0008-0000-0200-0000A6823400}"/>
              </a:ext>
            </a:extLst>
          </xdr:cNvPr>
          <xdr:cNvSpPr>
            <a:spLocks/>
          </xdr:cNvSpPr>
        </xdr:nvSpPr>
        <xdr:spPr bwMode="auto">
          <a:xfrm>
            <a:off x="3465925" y="2763638"/>
            <a:ext cx="47195" cy="29335"/>
          </a:xfrm>
          <a:custGeom>
            <a:avLst/>
            <a:gdLst>
              <a:gd name="T0" fmla="*/ 2147483646 w 7"/>
              <a:gd name="T1" fmla="*/ 2147483646 h 4"/>
              <a:gd name="T2" fmla="*/ 2147483646 w 7"/>
              <a:gd name="T3" fmla="*/ 2147483646 h 4"/>
              <a:gd name="T4" fmla="*/ 2147483646 w 7"/>
              <a:gd name="T5" fmla="*/ 2147483646 h 4"/>
              <a:gd name="T6" fmla="*/ 2147483646 w 7"/>
              <a:gd name="T7" fmla="*/ 2147483646 h 4"/>
              <a:gd name="T8" fmla="*/ 2147483646 w 7"/>
              <a:gd name="T9" fmla="*/ 2147483646 h 4"/>
              <a:gd name="T10" fmla="*/ 0 w 7"/>
              <a:gd name="T11" fmla="*/ 0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4"/>
              <a:gd name="T20" fmla="*/ 7 w 7"/>
              <a:gd name="T21" fmla="*/ 4 h 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4">
                <a:moveTo>
                  <a:pt x="7" y="4"/>
                </a:moveTo>
                <a:lnTo>
                  <a:pt x="5" y="4"/>
                </a:lnTo>
                <a:lnTo>
                  <a:pt x="4" y="3"/>
                </a:lnTo>
                <a:lnTo>
                  <a:pt x="2" y="2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19" name="Freeform 543">
            <a:extLst>
              <a:ext uri="{FF2B5EF4-FFF2-40B4-BE49-F238E27FC236}">
                <a16:creationId xmlns:a16="http://schemas.microsoft.com/office/drawing/2014/main" id="{00000000-0008-0000-0200-0000A7823400}"/>
              </a:ext>
            </a:extLst>
          </xdr:cNvPr>
          <xdr:cNvSpPr>
            <a:spLocks/>
          </xdr:cNvSpPr>
        </xdr:nvSpPr>
        <xdr:spPr bwMode="auto">
          <a:xfrm>
            <a:off x="3404571" y="2741204"/>
            <a:ext cx="47195" cy="22434"/>
          </a:xfrm>
          <a:custGeom>
            <a:avLst/>
            <a:gdLst>
              <a:gd name="T0" fmla="*/ 2147483646 w 7"/>
              <a:gd name="T1" fmla="*/ 2147483646 h 3"/>
              <a:gd name="T2" fmla="*/ 2147483646 w 7"/>
              <a:gd name="T3" fmla="*/ 2147483646 h 3"/>
              <a:gd name="T4" fmla="*/ 2147483646 w 7"/>
              <a:gd name="T5" fmla="*/ 2147483646 h 3"/>
              <a:gd name="T6" fmla="*/ 2147483646 w 7"/>
              <a:gd name="T7" fmla="*/ 2147483646 h 3"/>
              <a:gd name="T8" fmla="*/ 0 w 7"/>
              <a:gd name="T9" fmla="*/ 0 h 3"/>
              <a:gd name="T10" fmla="*/ 0 w 7"/>
              <a:gd name="T11" fmla="*/ 0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3"/>
              <a:gd name="T20" fmla="*/ 7 w 7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3">
                <a:moveTo>
                  <a:pt x="7" y="3"/>
                </a:moveTo>
                <a:lnTo>
                  <a:pt x="7" y="3"/>
                </a:lnTo>
                <a:lnTo>
                  <a:pt x="5" y="2"/>
                </a:lnTo>
                <a:lnTo>
                  <a:pt x="3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20" name="Freeform 544">
            <a:extLst>
              <a:ext uri="{FF2B5EF4-FFF2-40B4-BE49-F238E27FC236}">
                <a16:creationId xmlns:a16="http://schemas.microsoft.com/office/drawing/2014/main" id="{00000000-0008-0000-0200-0000A8823400}"/>
              </a:ext>
            </a:extLst>
          </xdr:cNvPr>
          <xdr:cNvSpPr>
            <a:spLocks/>
          </xdr:cNvSpPr>
        </xdr:nvSpPr>
        <xdr:spPr bwMode="auto">
          <a:xfrm>
            <a:off x="3336924" y="2717045"/>
            <a:ext cx="53488" cy="15531"/>
          </a:xfrm>
          <a:custGeom>
            <a:avLst/>
            <a:gdLst>
              <a:gd name="T0" fmla="*/ 2147483646 w 8"/>
              <a:gd name="T1" fmla="*/ 2147483646 h 2"/>
              <a:gd name="T2" fmla="*/ 2147483646 w 8"/>
              <a:gd name="T3" fmla="*/ 2147483646 h 2"/>
              <a:gd name="T4" fmla="*/ 2147483646 w 8"/>
              <a:gd name="T5" fmla="*/ 2147483646 h 2"/>
              <a:gd name="T6" fmla="*/ 2147483646 w 8"/>
              <a:gd name="T7" fmla="*/ 0 h 2"/>
              <a:gd name="T8" fmla="*/ 0 w 8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2"/>
              <a:gd name="T17" fmla="*/ 8 w 8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2">
                <a:moveTo>
                  <a:pt x="8" y="2"/>
                </a:moveTo>
                <a:lnTo>
                  <a:pt x="6" y="2"/>
                </a:lnTo>
                <a:lnTo>
                  <a:pt x="4" y="1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21" name="Freeform 545">
            <a:extLst>
              <a:ext uri="{FF2B5EF4-FFF2-40B4-BE49-F238E27FC236}">
                <a16:creationId xmlns:a16="http://schemas.microsoft.com/office/drawing/2014/main" id="{00000000-0008-0000-0200-0000A9823400}"/>
              </a:ext>
            </a:extLst>
          </xdr:cNvPr>
          <xdr:cNvSpPr>
            <a:spLocks/>
          </xdr:cNvSpPr>
        </xdr:nvSpPr>
        <xdr:spPr bwMode="auto">
          <a:xfrm>
            <a:off x="3289729" y="2717045"/>
            <a:ext cx="33037" cy="24159"/>
          </a:xfrm>
          <a:custGeom>
            <a:avLst/>
            <a:gdLst>
              <a:gd name="T0" fmla="*/ 2147483646 w 5"/>
              <a:gd name="T1" fmla="*/ 0 h 3"/>
              <a:gd name="T2" fmla="*/ 2147483646 w 5"/>
              <a:gd name="T3" fmla="*/ 0 h 3"/>
              <a:gd name="T4" fmla="*/ 2147483646 w 5"/>
              <a:gd name="T5" fmla="*/ 2147483646 h 3"/>
              <a:gd name="T6" fmla="*/ 2147483646 w 5"/>
              <a:gd name="T7" fmla="*/ 2147483646 h 3"/>
              <a:gd name="T8" fmla="*/ 0 w 5"/>
              <a:gd name="T9" fmla="*/ 2147483646 h 3"/>
              <a:gd name="T10" fmla="*/ 0 w 5"/>
              <a:gd name="T11" fmla="*/ 2147483646 h 3"/>
              <a:gd name="T12" fmla="*/ 0 w 5"/>
              <a:gd name="T13" fmla="*/ 2147483646 h 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"/>
              <a:gd name="T22" fmla="*/ 0 h 3"/>
              <a:gd name="T23" fmla="*/ 5 w 5"/>
              <a:gd name="T24" fmla="*/ 3 h 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" h="3">
                <a:moveTo>
                  <a:pt x="5" y="0"/>
                </a:moveTo>
                <a:lnTo>
                  <a:pt x="5" y="0"/>
                </a:lnTo>
                <a:lnTo>
                  <a:pt x="4" y="1"/>
                </a:lnTo>
                <a:lnTo>
                  <a:pt x="2" y="1"/>
                </a:ln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22" name="Freeform 546">
            <a:extLst>
              <a:ext uri="{FF2B5EF4-FFF2-40B4-BE49-F238E27FC236}">
                <a16:creationId xmlns:a16="http://schemas.microsoft.com/office/drawing/2014/main" id="{00000000-0008-0000-0200-0000AA823400}"/>
              </a:ext>
            </a:extLst>
          </xdr:cNvPr>
          <xdr:cNvSpPr>
            <a:spLocks/>
          </xdr:cNvSpPr>
        </xdr:nvSpPr>
        <xdr:spPr bwMode="auto">
          <a:xfrm>
            <a:off x="3236241" y="2748107"/>
            <a:ext cx="39330" cy="37964"/>
          </a:xfrm>
          <a:custGeom>
            <a:avLst/>
            <a:gdLst>
              <a:gd name="T0" fmla="*/ 2147483646 w 6"/>
              <a:gd name="T1" fmla="*/ 0 h 5"/>
              <a:gd name="T2" fmla="*/ 2147483646 w 6"/>
              <a:gd name="T3" fmla="*/ 2147483646 h 5"/>
              <a:gd name="T4" fmla="*/ 2147483646 w 6"/>
              <a:gd name="T5" fmla="*/ 2147483646 h 5"/>
              <a:gd name="T6" fmla="*/ 2147483646 w 6"/>
              <a:gd name="T7" fmla="*/ 2147483646 h 5"/>
              <a:gd name="T8" fmla="*/ 0 w 6"/>
              <a:gd name="T9" fmla="*/ 2147483646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5"/>
              <a:gd name="T17" fmla="*/ 6 w 6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5">
                <a:moveTo>
                  <a:pt x="6" y="0"/>
                </a:moveTo>
                <a:lnTo>
                  <a:pt x="5" y="1"/>
                </a:lnTo>
                <a:lnTo>
                  <a:pt x="4" y="3"/>
                </a:lnTo>
                <a:lnTo>
                  <a:pt x="2" y="4"/>
                </a:lnTo>
                <a:lnTo>
                  <a:pt x="0" y="5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23" name="Freeform 547">
            <a:extLst>
              <a:ext uri="{FF2B5EF4-FFF2-40B4-BE49-F238E27FC236}">
                <a16:creationId xmlns:a16="http://schemas.microsoft.com/office/drawing/2014/main" id="{00000000-0008-0000-0200-0000AB823400}"/>
              </a:ext>
            </a:extLst>
          </xdr:cNvPr>
          <xdr:cNvSpPr>
            <a:spLocks/>
          </xdr:cNvSpPr>
        </xdr:nvSpPr>
        <xdr:spPr bwMode="auto">
          <a:xfrm>
            <a:off x="3181180" y="2792973"/>
            <a:ext cx="40903" cy="32787"/>
          </a:xfrm>
          <a:custGeom>
            <a:avLst/>
            <a:gdLst>
              <a:gd name="T0" fmla="*/ 2147483646 w 6"/>
              <a:gd name="T1" fmla="*/ 0 h 4"/>
              <a:gd name="T2" fmla="*/ 2147483646 w 6"/>
              <a:gd name="T3" fmla="*/ 2147483646 h 4"/>
              <a:gd name="T4" fmla="*/ 0 w 6"/>
              <a:gd name="T5" fmla="*/ 2147483646 h 4"/>
              <a:gd name="T6" fmla="*/ 0 w 6"/>
              <a:gd name="T7" fmla="*/ 2147483646 h 4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4"/>
              <a:gd name="T14" fmla="*/ 6 w 6"/>
              <a:gd name="T15" fmla="*/ 4 h 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4">
                <a:moveTo>
                  <a:pt x="6" y="0"/>
                </a:moveTo>
                <a:lnTo>
                  <a:pt x="2" y="3"/>
                </a:lnTo>
                <a:lnTo>
                  <a:pt x="0" y="4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24" name="Freeform 548">
            <a:extLst>
              <a:ext uri="{FF2B5EF4-FFF2-40B4-BE49-F238E27FC236}">
                <a16:creationId xmlns:a16="http://schemas.microsoft.com/office/drawing/2014/main" id="{00000000-0008-0000-0200-0000AC823400}"/>
              </a:ext>
            </a:extLst>
          </xdr:cNvPr>
          <xdr:cNvSpPr>
            <a:spLocks/>
          </xdr:cNvSpPr>
        </xdr:nvSpPr>
        <xdr:spPr bwMode="auto">
          <a:xfrm>
            <a:off x="3113533" y="2832663"/>
            <a:ext cx="55062" cy="8628"/>
          </a:xfrm>
          <a:custGeom>
            <a:avLst/>
            <a:gdLst>
              <a:gd name="T0" fmla="*/ 2147483646 w 8"/>
              <a:gd name="T1" fmla="*/ 0 h 1"/>
              <a:gd name="T2" fmla="*/ 2147483646 w 8"/>
              <a:gd name="T3" fmla="*/ 0 h 1"/>
              <a:gd name="T4" fmla="*/ 2147483646 w 8"/>
              <a:gd name="T5" fmla="*/ 0 h 1"/>
              <a:gd name="T6" fmla="*/ 0 w 8"/>
              <a:gd name="T7" fmla="*/ 2147483646 h 1"/>
              <a:gd name="T8" fmla="*/ 0 60000 65536"/>
              <a:gd name="T9" fmla="*/ 0 60000 65536"/>
              <a:gd name="T10" fmla="*/ 0 60000 65536"/>
              <a:gd name="T11" fmla="*/ 0 60000 65536"/>
              <a:gd name="T12" fmla="*/ 0 w 8"/>
              <a:gd name="T13" fmla="*/ 0 h 1"/>
              <a:gd name="T14" fmla="*/ 8 w 8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" h="1">
                <a:moveTo>
                  <a:pt x="8" y="0"/>
                </a:moveTo>
                <a:lnTo>
                  <a:pt x="6" y="0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25" name="Freeform 549">
            <a:extLst>
              <a:ext uri="{FF2B5EF4-FFF2-40B4-BE49-F238E27FC236}">
                <a16:creationId xmlns:a16="http://schemas.microsoft.com/office/drawing/2014/main" id="{00000000-0008-0000-0200-0000AD823400}"/>
              </a:ext>
            </a:extLst>
          </xdr:cNvPr>
          <xdr:cNvSpPr>
            <a:spLocks/>
          </xdr:cNvSpPr>
        </xdr:nvSpPr>
        <xdr:spPr bwMode="auto">
          <a:xfrm>
            <a:off x="3053752" y="2848193"/>
            <a:ext cx="45623" cy="15531"/>
          </a:xfrm>
          <a:custGeom>
            <a:avLst/>
            <a:gdLst>
              <a:gd name="T0" fmla="*/ 2147483646 w 7"/>
              <a:gd name="T1" fmla="*/ 0 h 2"/>
              <a:gd name="T2" fmla="*/ 2147483646 w 7"/>
              <a:gd name="T3" fmla="*/ 0 h 2"/>
              <a:gd name="T4" fmla="*/ 2147483646 w 7"/>
              <a:gd name="T5" fmla="*/ 2147483646 h 2"/>
              <a:gd name="T6" fmla="*/ 2147483646 w 7"/>
              <a:gd name="T7" fmla="*/ 2147483646 h 2"/>
              <a:gd name="T8" fmla="*/ 2147483646 w 7"/>
              <a:gd name="T9" fmla="*/ 2147483646 h 2"/>
              <a:gd name="T10" fmla="*/ 0 w 7"/>
              <a:gd name="T11" fmla="*/ 2147483646 h 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2"/>
              <a:gd name="T20" fmla="*/ 7 w 7"/>
              <a:gd name="T21" fmla="*/ 2 h 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2">
                <a:moveTo>
                  <a:pt x="7" y="0"/>
                </a:moveTo>
                <a:lnTo>
                  <a:pt x="7" y="0"/>
                </a:lnTo>
                <a:lnTo>
                  <a:pt x="5" y="1"/>
                </a:lnTo>
                <a:lnTo>
                  <a:pt x="3" y="2"/>
                </a:ln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26" name="Freeform 550">
            <a:extLst>
              <a:ext uri="{FF2B5EF4-FFF2-40B4-BE49-F238E27FC236}">
                <a16:creationId xmlns:a16="http://schemas.microsoft.com/office/drawing/2014/main" id="{00000000-0008-0000-0200-0000AE823400}"/>
              </a:ext>
            </a:extLst>
          </xdr:cNvPr>
          <xdr:cNvSpPr>
            <a:spLocks/>
          </xdr:cNvSpPr>
        </xdr:nvSpPr>
        <xdr:spPr bwMode="auto">
          <a:xfrm>
            <a:off x="2992399" y="2863724"/>
            <a:ext cx="47195" cy="15530"/>
          </a:xfrm>
          <a:custGeom>
            <a:avLst/>
            <a:gdLst>
              <a:gd name="T0" fmla="*/ 2147483646 w 7"/>
              <a:gd name="T1" fmla="*/ 0 h 2"/>
              <a:gd name="T2" fmla="*/ 2147483646 w 7"/>
              <a:gd name="T3" fmla="*/ 2147483646 h 2"/>
              <a:gd name="T4" fmla="*/ 2147483646 w 7"/>
              <a:gd name="T5" fmla="*/ 2147483646 h 2"/>
              <a:gd name="T6" fmla="*/ 2147483646 w 7"/>
              <a:gd name="T7" fmla="*/ 2147483646 h 2"/>
              <a:gd name="T8" fmla="*/ 2147483646 w 7"/>
              <a:gd name="T9" fmla="*/ 2147483646 h 2"/>
              <a:gd name="T10" fmla="*/ 0 w 7"/>
              <a:gd name="T11" fmla="*/ 2147483646 h 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2"/>
              <a:gd name="T20" fmla="*/ 7 w 7"/>
              <a:gd name="T21" fmla="*/ 2 h 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2">
                <a:moveTo>
                  <a:pt x="7" y="0"/>
                </a:moveTo>
                <a:lnTo>
                  <a:pt x="6" y="1"/>
                </a:lnTo>
                <a:lnTo>
                  <a:pt x="4" y="1"/>
                </a:lnTo>
                <a:lnTo>
                  <a:pt x="3" y="2"/>
                </a:lnTo>
                <a:lnTo>
                  <a:pt x="2" y="1"/>
                </a:lnTo>
                <a:lnTo>
                  <a:pt x="0" y="1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27" name="Freeform 551">
            <a:extLst>
              <a:ext uri="{FF2B5EF4-FFF2-40B4-BE49-F238E27FC236}">
                <a16:creationId xmlns:a16="http://schemas.microsoft.com/office/drawing/2014/main" id="{00000000-0008-0000-0200-0000AF823400}"/>
              </a:ext>
            </a:extLst>
          </xdr:cNvPr>
          <xdr:cNvSpPr>
            <a:spLocks/>
          </xdr:cNvSpPr>
        </xdr:nvSpPr>
        <xdr:spPr bwMode="auto">
          <a:xfrm>
            <a:off x="2931045" y="2841290"/>
            <a:ext cx="48769" cy="22434"/>
          </a:xfrm>
          <a:custGeom>
            <a:avLst/>
            <a:gdLst>
              <a:gd name="T0" fmla="*/ 2147483646 w 7"/>
              <a:gd name="T1" fmla="*/ 2147483646 h 3"/>
              <a:gd name="T2" fmla="*/ 2147483646 w 7"/>
              <a:gd name="T3" fmla="*/ 2147483646 h 3"/>
              <a:gd name="T4" fmla="*/ 2147483646 w 7"/>
              <a:gd name="T5" fmla="*/ 2147483646 h 3"/>
              <a:gd name="T6" fmla="*/ 2147483646 w 7"/>
              <a:gd name="T7" fmla="*/ 2147483646 h 3"/>
              <a:gd name="T8" fmla="*/ 2147483646 w 7"/>
              <a:gd name="T9" fmla="*/ 0 h 3"/>
              <a:gd name="T10" fmla="*/ 2147483646 w 7"/>
              <a:gd name="T11" fmla="*/ 0 h 3"/>
              <a:gd name="T12" fmla="*/ 0 w 7"/>
              <a:gd name="T13" fmla="*/ 0 h 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7"/>
              <a:gd name="T22" fmla="*/ 0 h 3"/>
              <a:gd name="T23" fmla="*/ 7 w 7"/>
              <a:gd name="T24" fmla="*/ 3 h 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7" h="3">
                <a:moveTo>
                  <a:pt x="7" y="3"/>
                </a:moveTo>
                <a:lnTo>
                  <a:pt x="7" y="3"/>
                </a:lnTo>
                <a:lnTo>
                  <a:pt x="5" y="2"/>
                </a:lnTo>
                <a:lnTo>
                  <a:pt x="4" y="1"/>
                </a:lnTo>
                <a:lnTo>
                  <a:pt x="3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28" name="Freeform 552">
            <a:extLst>
              <a:ext uri="{FF2B5EF4-FFF2-40B4-BE49-F238E27FC236}">
                <a16:creationId xmlns:a16="http://schemas.microsoft.com/office/drawing/2014/main" id="{00000000-0008-0000-0200-0000B0823400}"/>
              </a:ext>
            </a:extLst>
          </xdr:cNvPr>
          <xdr:cNvSpPr>
            <a:spLocks/>
          </xdr:cNvSpPr>
        </xdr:nvSpPr>
        <xdr:spPr bwMode="auto">
          <a:xfrm>
            <a:off x="2871264" y="2848193"/>
            <a:ext cx="53488" cy="8629"/>
          </a:xfrm>
          <a:custGeom>
            <a:avLst/>
            <a:gdLst>
              <a:gd name="T0" fmla="*/ 2147483646 w 8"/>
              <a:gd name="T1" fmla="*/ 0 h 1"/>
              <a:gd name="T2" fmla="*/ 2147483646 w 8"/>
              <a:gd name="T3" fmla="*/ 0 h 1"/>
              <a:gd name="T4" fmla="*/ 2147483646 w 8"/>
              <a:gd name="T5" fmla="*/ 2147483646 h 1"/>
              <a:gd name="T6" fmla="*/ 2147483646 w 8"/>
              <a:gd name="T7" fmla="*/ 0 h 1"/>
              <a:gd name="T8" fmla="*/ 0 w 8"/>
              <a:gd name="T9" fmla="*/ 0 h 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1"/>
              <a:gd name="T17" fmla="*/ 8 w 8"/>
              <a:gd name="T18" fmla="*/ 1 h 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1">
                <a:moveTo>
                  <a:pt x="8" y="0"/>
                </a:moveTo>
                <a:lnTo>
                  <a:pt x="6" y="0"/>
                </a:lnTo>
                <a:lnTo>
                  <a:pt x="4" y="1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29" name="Freeform 553">
            <a:extLst>
              <a:ext uri="{FF2B5EF4-FFF2-40B4-BE49-F238E27FC236}">
                <a16:creationId xmlns:a16="http://schemas.microsoft.com/office/drawing/2014/main" id="{00000000-0008-0000-0200-0000B1823400}"/>
              </a:ext>
            </a:extLst>
          </xdr:cNvPr>
          <xdr:cNvSpPr>
            <a:spLocks/>
          </xdr:cNvSpPr>
        </xdr:nvSpPr>
        <xdr:spPr bwMode="auto">
          <a:xfrm>
            <a:off x="2809911" y="2832663"/>
            <a:ext cx="47195" cy="8628"/>
          </a:xfrm>
          <a:custGeom>
            <a:avLst/>
            <a:gdLst>
              <a:gd name="T0" fmla="*/ 2147483646 w 7"/>
              <a:gd name="T1" fmla="*/ 2147483646 h 1"/>
              <a:gd name="T2" fmla="*/ 2147483646 w 7"/>
              <a:gd name="T3" fmla="*/ 2147483646 h 1"/>
              <a:gd name="T4" fmla="*/ 2147483646 w 7"/>
              <a:gd name="T5" fmla="*/ 0 h 1"/>
              <a:gd name="T6" fmla="*/ 0 w 7"/>
              <a:gd name="T7" fmla="*/ 0 h 1"/>
              <a:gd name="T8" fmla="*/ 0 w 7"/>
              <a:gd name="T9" fmla="*/ 0 h 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7"/>
              <a:gd name="T16" fmla="*/ 0 h 1"/>
              <a:gd name="T17" fmla="*/ 7 w 7"/>
              <a:gd name="T18" fmla="*/ 1 h 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7" h="1">
                <a:moveTo>
                  <a:pt x="7" y="1"/>
                </a:moveTo>
                <a:lnTo>
                  <a:pt x="6" y="1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30" name="Freeform 554">
            <a:extLst>
              <a:ext uri="{FF2B5EF4-FFF2-40B4-BE49-F238E27FC236}">
                <a16:creationId xmlns:a16="http://schemas.microsoft.com/office/drawing/2014/main" id="{00000000-0008-0000-0200-0000B2823400}"/>
              </a:ext>
            </a:extLst>
          </xdr:cNvPr>
          <xdr:cNvSpPr>
            <a:spLocks/>
          </xdr:cNvSpPr>
        </xdr:nvSpPr>
        <xdr:spPr bwMode="auto">
          <a:xfrm>
            <a:off x="2750130" y="2841290"/>
            <a:ext cx="47195" cy="6902"/>
          </a:xfrm>
          <a:custGeom>
            <a:avLst/>
            <a:gdLst>
              <a:gd name="T0" fmla="*/ 2147483646 w 7"/>
              <a:gd name="T1" fmla="*/ 0 h 1"/>
              <a:gd name="T2" fmla="*/ 2147483646 w 7"/>
              <a:gd name="T3" fmla="*/ 2147483646 h 1"/>
              <a:gd name="T4" fmla="*/ 2147483646 w 7"/>
              <a:gd name="T5" fmla="*/ 2147483646 h 1"/>
              <a:gd name="T6" fmla="*/ 0 w 7"/>
              <a:gd name="T7" fmla="*/ 0 h 1"/>
              <a:gd name="T8" fmla="*/ 0 60000 65536"/>
              <a:gd name="T9" fmla="*/ 0 60000 65536"/>
              <a:gd name="T10" fmla="*/ 0 60000 65536"/>
              <a:gd name="T11" fmla="*/ 0 60000 65536"/>
              <a:gd name="T12" fmla="*/ 0 w 7"/>
              <a:gd name="T13" fmla="*/ 0 h 1"/>
              <a:gd name="T14" fmla="*/ 7 w 7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" h="1">
                <a:moveTo>
                  <a:pt x="7" y="0"/>
                </a:moveTo>
                <a:lnTo>
                  <a:pt x="5" y="1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31" name="Freeform 555">
            <a:extLst>
              <a:ext uri="{FF2B5EF4-FFF2-40B4-BE49-F238E27FC236}">
                <a16:creationId xmlns:a16="http://schemas.microsoft.com/office/drawing/2014/main" id="{00000000-0008-0000-0200-0000B3823400}"/>
              </a:ext>
            </a:extLst>
          </xdr:cNvPr>
          <xdr:cNvSpPr>
            <a:spLocks/>
          </xdr:cNvSpPr>
        </xdr:nvSpPr>
        <xdr:spPr bwMode="auto">
          <a:xfrm>
            <a:off x="2715520" y="2779168"/>
            <a:ext cx="20451" cy="53495"/>
          </a:xfrm>
          <a:custGeom>
            <a:avLst/>
            <a:gdLst>
              <a:gd name="T0" fmla="*/ 2147483646 w 3"/>
              <a:gd name="T1" fmla="*/ 2147483646 h 7"/>
              <a:gd name="T2" fmla="*/ 2147483646 w 3"/>
              <a:gd name="T3" fmla="*/ 2147483646 h 7"/>
              <a:gd name="T4" fmla="*/ 0 w 3"/>
              <a:gd name="T5" fmla="*/ 2147483646 h 7"/>
              <a:gd name="T6" fmla="*/ 0 w 3"/>
              <a:gd name="T7" fmla="*/ 2147483646 h 7"/>
              <a:gd name="T8" fmla="*/ 0 w 3"/>
              <a:gd name="T9" fmla="*/ 0 h 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"/>
              <a:gd name="T16" fmla="*/ 0 h 7"/>
              <a:gd name="T17" fmla="*/ 3 w 3"/>
              <a:gd name="T18" fmla="*/ 7 h 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" h="7">
                <a:moveTo>
                  <a:pt x="3" y="7"/>
                </a:moveTo>
                <a:lnTo>
                  <a:pt x="2" y="6"/>
                </a:lnTo>
                <a:lnTo>
                  <a:pt x="0" y="4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32" name="Freeform 556">
            <a:extLst>
              <a:ext uri="{FF2B5EF4-FFF2-40B4-BE49-F238E27FC236}">
                <a16:creationId xmlns:a16="http://schemas.microsoft.com/office/drawing/2014/main" id="{00000000-0008-0000-0200-0000B4823400}"/>
              </a:ext>
            </a:extLst>
          </xdr:cNvPr>
          <xdr:cNvSpPr>
            <a:spLocks/>
          </xdr:cNvSpPr>
        </xdr:nvSpPr>
        <xdr:spPr bwMode="auto">
          <a:xfrm>
            <a:off x="2715520" y="2710143"/>
            <a:ext cx="12585" cy="53495"/>
          </a:xfrm>
          <a:custGeom>
            <a:avLst/>
            <a:gdLst>
              <a:gd name="T0" fmla="*/ 0 w 2"/>
              <a:gd name="T1" fmla="*/ 2147483646 h 7"/>
              <a:gd name="T2" fmla="*/ 2147483646 w 2"/>
              <a:gd name="T3" fmla="*/ 2147483646 h 7"/>
              <a:gd name="T4" fmla="*/ 2147483646 w 2"/>
              <a:gd name="T5" fmla="*/ 2147483646 h 7"/>
              <a:gd name="T6" fmla="*/ 2147483646 w 2"/>
              <a:gd name="T7" fmla="*/ 2147483646 h 7"/>
              <a:gd name="T8" fmla="*/ 2147483646 w 2"/>
              <a:gd name="T9" fmla="*/ 2147483646 h 7"/>
              <a:gd name="T10" fmla="*/ 2147483646 w 2"/>
              <a:gd name="T11" fmla="*/ 0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7"/>
              <a:gd name="T20" fmla="*/ 2 w 2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7">
                <a:moveTo>
                  <a:pt x="0" y="7"/>
                </a:moveTo>
                <a:lnTo>
                  <a:pt x="1" y="6"/>
                </a:lnTo>
                <a:lnTo>
                  <a:pt x="1" y="4"/>
                </a:lnTo>
                <a:lnTo>
                  <a:pt x="2" y="3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33" name="Freeform 557">
            <a:extLst>
              <a:ext uri="{FF2B5EF4-FFF2-40B4-BE49-F238E27FC236}">
                <a16:creationId xmlns:a16="http://schemas.microsoft.com/office/drawing/2014/main" id="{00000000-0008-0000-0200-0000B5823400}"/>
              </a:ext>
            </a:extLst>
          </xdr:cNvPr>
          <xdr:cNvSpPr>
            <a:spLocks/>
          </xdr:cNvSpPr>
        </xdr:nvSpPr>
        <xdr:spPr bwMode="auto">
          <a:xfrm>
            <a:off x="2715520" y="2639393"/>
            <a:ext cx="12585" cy="55220"/>
          </a:xfrm>
          <a:custGeom>
            <a:avLst/>
            <a:gdLst>
              <a:gd name="T0" fmla="*/ 0 w 2"/>
              <a:gd name="T1" fmla="*/ 2147483646 h 7"/>
              <a:gd name="T2" fmla="*/ 2147483646 w 2"/>
              <a:gd name="T3" fmla="*/ 2147483646 h 7"/>
              <a:gd name="T4" fmla="*/ 2147483646 w 2"/>
              <a:gd name="T5" fmla="*/ 2147483646 h 7"/>
              <a:gd name="T6" fmla="*/ 2147483646 w 2"/>
              <a:gd name="T7" fmla="*/ 2147483646 h 7"/>
              <a:gd name="T8" fmla="*/ 2147483646 w 2"/>
              <a:gd name="T9" fmla="*/ 0 h 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7"/>
              <a:gd name="T17" fmla="*/ 2 w 2"/>
              <a:gd name="T18" fmla="*/ 7 h 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7">
                <a:moveTo>
                  <a:pt x="0" y="7"/>
                </a:moveTo>
                <a:lnTo>
                  <a:pt x="1" y="6"/>
                </a:lnTo>
                <a:lnTo>
                  <a:pt x="1" y="4"/>
                </a:lnTo>
                <a:lnTo>
                  <a:pt x="2" y="1"/>
                </a:lnTo>
                <a:lnTo>
                  <a:pt x="2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34" name="Freeform 558">
            <a:extLst>
              <a:ext uri="{FF2B5EF4-FFF2-40B4-BE49-F238E27FC236}">
                <a16:creationId xmlns:a16="http://schemas.microsoft.com/office/drawing/2014/main" id="{00000000-0008-0000-0200-0000B6823400}"/>
              </a:ext>
            </a:extLst>
          </xdr:cNvPr>
          <xdr:cNvSpPr>
            <a:spLocks/>
          </xdr:cNvSpPr>
        </xdr:nvSpPr>
        <xdr:spPr bwMode="auto">
          <a:xfrm>
            <a:off x="2721813" y="2563465"/>
            <a:ext cx="14158" cy="60396"/>
          </a:xfrm>
          <a:custGeom>
            <a:avLst/>
            <a:gdLst>
              <a:gd name="T0" fmla="*/ 2147483646 w 2"/>
              <a:gd name="T1" fmla="*/ 2147483646 h 8"/>
              <a:gd name="T2" fmla="*/ 2147483646 w 2"/>
              <a:gd name="T3" fmla="*/ 2147483646 h 8"/>
              <a:gd name="T4" fmla="*/ 2147483646 w 2"/>
              <a:gd name="T5" fmla="*/ 2147483646 h 8"/>
              <a:gd name="T6" fmla="*/ 0 w 2"/>
              <a:gd name="T7" fmla="*/ 2147483646 h 8"/>
              <a:gd name="T8" fmla="*/ 0 w 2"/>
              <a:gd name="T9" fmla="*/ 0 h 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8"/>
              <a:gd name="T17" fmla="*/ 2 w 2"/>
              <a:gd name="T18" fmla="*/ 8 h 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8">
                <a:moveTo>
                  <a:pt x="2" y="8"/>
                </a:moveTo>
                <a:lnTo>
                  <a:pt x="2" y="6"/>
                </a:lnTo>
                <a:lnTo>
                  <a:pt x="2" y="4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35" name="Freeform 559">
            <a:extLst>
              <a:ext uri="{FF2B5EF4-FFF2-40B4-BE49-F238E27FC236}">
                <a16:creationId xmlns:a16="http://schemas.microsoft.com/office/drawing/2014/main" id="{00000000-0008-0000-0200-0000B7823400}"/>
              </a:ext>
            </a:extLst>
          </xdr:cNvPr>
          <xdr:cNvSpPr>
            <a:spLocks/>
          </xdr:cNvSpPr>
        </xdr:nvSpPr>
        <xdr:spPr bwMode="auto">
          <a:xfrm>
            <a:off x="2702935" y="2492714"/>
            <a:ext cx="12585" cy="55220"/>
          </a:xfrm>
          <a:custGeom>
            <a:avLst/>
            <a:gdLst>
              <a:gd name="T0" fmla="*/ 2147483646 w 2"/>
              <a:gd name="T1" fmla="*/ 2147483646 h 7"/>
              <a:gd name="T2" fmla="*/ 2147483646 w 2"/>
              <a:gd name="T3" fmla="*/ 2147483646 h 7"/>
              <a:gd name="T4" fmla="*/ 2147483646 w 2"/>
              <a:gd name="T5" fmla="*/ 2147483646 h 7"/>
              <a:gd name="T6" fmla="*/ 0 w 2"/>
              <a:gd name="T7" fmla="*/ 2147483646 h 7"/>
              <a:gd name="T8" fmla="*/ 0 w 2"/>
              <a:gd name="T9" fmla="*/ 0 h 7"/>
              <a:gd name="T10" fmla="*/ 0 w 2"/>
              <a:gd name="T11" fmla="*/ 0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7"/>
              <a:gd name="T20" fmla="*/ 2 w 2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7">
                <a:moveTo>
                  <a:pt x="2" y="7"/>
                </a:moveTo>
                <a:lnTo>
                  <a:pt x="2" y="7"/>
                </a:lnTo>
                <a:lnTo>
                  <a:pt x="1" y="5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36" name="Freeform 560">
            <a:extLst>
              <a:ext uri="{FF2B5EF4-FFF2-40B4-BE49-F238E27FC236}">
                <a16:creationId xmlns:a16="http://schemas.microsoft.com/office/drawing/2014/main" id="{00000000-0008-0000-0200-0000B8823400}"/>
              </a:ext>
            </a:extLst>
          </xdr:cNvPr>
          <xdr:cNvSpPr>
            <a:spLocks/>
          </xdr:cNvSpPr>
        </xdr:nvSpPr>
        <xdr:spPr bwMode="auto">
          <a:xfrm>
            <a:off x="2709227" y="2439220"/>
            <a:ext cx="26744" cy="39689"/>
          </a:xfrm>
          <a:custGeom>
            <a:avLst/>
            <a:gdLst>
              <a:gd name="T0" fmla="*/ 0 w 4"/>
              <a:gd name="T1" fmla="*/ 2147483646 h 5"/>
              <a:gd name="T2" fmla="*/ 0 w 4"/>
              <a:gd name="T3" fmla="*/ 2147483646 h 5"/>
              <a:gd name="T4" fmla="*/ 2147483646 w 4"/>
              <a:gd name="T5" fmla="*/ 2147483646 h 5"/>
              <a:gd name="T6" fmla="*/ 2147483646 w 4"/>
              <a:gd name="T7" fmla="*/ 2147483646 h 5"/>
              <a:gd name="T8" fmla="*/ 2147483646 w 4"/>
              <a:gd name="T9" fmla="*/ 2147483646 h 5"/>
              <a:gd name="T10" fmla="*/ 2147483646 w 4"/>
              <a:gd name="T11" fmla="*/ 0 h 5"/>
              <a:gd name="T12" fmla="*/ 2147483646 w 4"/>
              <a:gd name="T13" fmla="*/ 0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"/>
              <a:gd name="T22" fmla="*/ 0 h 5"/>
              <a:gd name="T23" fmla="*/ 4 w 4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" h="5">
                <a:moveTo>
                  <a:pt x="0" y="5"/>
                </a:moveTo>
                <a:lnTo>
                  <a:pt x="0" y="4"/>
                </a:lnTo>
                <a:lnTo>
                  <a:pt x="1" y="3"/>
                </a:lnTo>
                <a:lnTo>
                  <a:pt x="1" y="1"/>
                </a:lnTo>
                <a:lnTo>
                  <a:pt x="3" y="1"/>
                </a:lnTo>
                <a:lnTo>
                  <a:pt x="4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37" name="Freeform 561">
            <a:extLst>
              <a:ext uri="{FF2B5EF4-FFF2-40B4-BE49-F238E27FC236}">
                <a16:creationId xmlns:a16="http://schemas.microsoft.com/office/drawing/2014/main" id="{00000000-0008-0000-0200-0000B9823400}"/>
              </a:ext>
            </a:extLst>
          </xdr:cNvPr>
          <xdr:cNvSpPr>
            <a:spLocks/>
          </xdr:cNvSpPr>
        </xdr:nvSpPr>
        <xdr:spPr bwMode="auto">
          <a:xfrm>
            <a:off x="2750130" y="2423689"/>
            <a:ext cx="40903" cy="15531"/>
          </a:xfrm>
          <a:custGeom>
            <a:avLst/>
            <a:gdLst>
              <a:gd name="T0" fmla="*/ 0 w 6"/>
              <a:gd name="T1" fmla="*/ 2147483646 h 2"/>
              <a:gd name="T2" fmla="*/ 2147483646 w 6"/>
              <a:gd name="T3" fmla="*/ 2147483646 h 2"/>
              <a:gd name="T4" fmla="*/ 2147483646 w 6"/>
              <a:gd name="T5" fmla="*/ 2147483646 h 2"/>
              <a:gd name="T6" fmla="*/ 2147483646 w 6"/>
              <a:gd name="T7" fmla="*/ 2147483646 h 2"/>
              <a:gd name="T8" fmla="*/ 2147483646 w 6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2"/>
              <a:gd name="T17" fmla="*/ 6 w 6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2">
                <a:moveTo>
                  <a:pt x="0" y="2"/>
                </a:moveTo>
                <a:lnTo>
                  <a:pt x="2" y="2"/>
                </a:lnTo>
                <a:lnTo>
                  <a:pt x="4" y="2"/>
                </a:lnTo>
                <a:lnTo>
                  <a:pt x="6" y="2"/>
                </a:lnTo>
                <a:lnTo>
                  <a:pt x="5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38" name="Freeform 562">
            <a:extLst>
              <a:ext uri="{FF2B5EF4-FFF2-40B4-BE49-F238E27FC236}">
                <a16:creationId xmlns:a16="http://schemas.microsoft.com/office/drawing/2014/main" id="{00000000-0008-0000-0200-0000BA823400}"/>
              </a:ext>
            </a:extLst>
          </xdr:cNvPr>
          <xdr:cNvSpPr>
            <a:spLocks/>
          </xdr:cNvSpPr>
        </xdr:nvSpPr>
        <xdr:spPr bwMode="auto">
          <a:xfrm>
            <a:off x="2776873" y="2354664"/>
            <a:ext cx="14159" cy="53495"/>
          </a:xfrm>
          <a:custGeom>
            <a:avLst/>
            <a:gdLst>
              <a:gd name="T0" fmla="*/ 2147483646 w 2"/>
              <a:gd name="T1" fmla="*/ 2147483646 h 7"/>
              <a:gd name="T2" fmla="*/ 2147483646 w 2"/>
              <a:gd name="T3" fmla="*/ 2147483646 h 7"/>
              <a:gd name="T4" fmla="*/ 2147483646 w 2"/>
              <a:gd name="T5" fmla="*/ 2147483646 h 7"/>
              <a:gd name="T6" fmla="*/ 0 w 2"/>
              <a:gd name="T7" fmla="*/ 0 h 7"/>
              <a:gd name="T8" fmla="*/ 0 w 2"/>
              <a:gd name="T9" fmla="*/ 0 h 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7"/>
              <a:gd name="T17" fmla="*/ 2 w 2"/>
              <a:gd name="T18" fmla="*/ 7 h 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7">
                <a:moveTo>
                  <a:pt x="2" y="7"/>
                </a:moveTo>
                <a:lnTo>
                  <a:pt x="2" y="7"/>
                </a:lnTo>
                <a:lnTo>
                  <a:pt x="1" y="4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39" name="Freeform 563">
            <a:extLst>
              <a:ext uri="{FF2B5EF4-FFF2-40B4-BE49-F238E27FC236}">
                <a16:creationId xmlns:a16="http://schemas.microsoft.com/office/drawing/2014/main" id="{00000000-0008-0000-0200-0000BB823400}"/>
              </a:ext>
            </a:extLst>
          </xdr:cNvPr>
          <xdr:cNvSpPr>
            <a:spLocks/>
          </xdr:cNvSpPr>
        </xdr:nvSpPr>
        <xdr:spPr bwMode="auto">
          <a:xfrm>
            <a:off x="2770581" y="2292542"/>
            <a:ext cx="26744" cy="46592"/>
          </a:xfrm>
          <a:custGeom>
            <a:avLst/>
            <a:gdLst>
              <a:gd name="T0" fmla="*/ 0 w 4"/>
              <a:gd name="T1" fmla="*/ 2147483646 h 6"/>
              <a:gd name="T2" fmla="*/ 0 w 4"/>
              <a:gd name="T3" fmla="*/ 2147483646 h 6"/>
              <a:gd name="T4" fmla="*/ 0 w 4"/>
              <a:gd name="T5" fmla="*/ 2147483646 h 6"/>
              <a:gd name="T6" fmla="*/ 2147483646 w 4"/>
              <a:gd name="T7" fmla="*/ 2147483646 h 6"/>
              <a:gd name="T8" fmla="*/ 2147483646 w 4"/>
              <a:gd name="T9" fmla="*/ 0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"/>
              <a:gd name="T16" fmla="*/ 0 h 6"/>
              <a:gd name="T17" fmla="*/ 4 w 4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" h="6">
                <a:moveTo>
                  <a:pt x="0" y="6"/>
                </a:moveTo>
                <a:lnTo>
                  <a:pt x="0" y="4"/>
                </a:lnTo>
                <a:lnTo>
                  <a:pt x="0" y="2"/>
                </a:lnTo>
                <a:lnTo>
                  <a:pt x="2" y="1"/>
                </a:lnTo>
                <a:lnTo>
                  <a:pt x="4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40" name="Freeform 564">
            <a:extLst>
              <a:ext uri="{FF2B5EF4-FFF2-40B4-BE49-F238E27FC236}">
                <a16:creationId xmlns:a16="http://schemas.microsoft.com/office/drawing/2014/main" id="{00000000-0008-0000-0200-0000BC823400}"/>
              </a:ext>
            </a:extLst>
          </xdr:cNvPr>
          <xdr:cNvSpPr>
            <a:spLocks/>
          </xdr:cNvSpPr>
        </xdr:nvSpPr>
        <xdr:spPr bwMode="auto">
          <a:xfrm>
            <a:off x="2803618" y="2261480"/>
            <a:ext cx="40903" cy="22434"/>
          </a:xfrm>
          <a:custGeom>
            <a:avLst/>
            <a:gdLst>
              <a:gd name="T0" fmla="*/ 0 w 6"/>
              <a:gd name="T1" fmla="*/ 2147483646 h 3"/>
              <a:gd name="T2" fmla="*/ 2147483646 w 6"/>
              <a:gd name="T3" fmla="*/ 2147483646 h 3"/>
              <a:gd name="T4" fmla="*/ 2147483646 w 6"/>
              <a:gd name="T5" fmla="*/ 2147483646 h 3"/>
              <a:gd name="T6" fmla="*/ 2147483646 w 6"/>
              <a:gd name="T7" fmla="*/ 0 h 3"/>
              <a:gd name="T8" fmla="*/ 2147483646 w 6"/>
              <a:gd name="T9" fmla="*/ 2147483646 h 3"/>
              <a:gd name="T10" fmla="*/ 2147483646 w 6"/>
              <a:gd name="T11" fmla="*/ 2147483646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3"/>
              <a:gd name="T20" fmla="*/ 6 w 6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3">
                <a:moveTo>
                  <a:pt x="0" y="3"/>
                </a:moveTo>
                <a:lnTo>
                  <a:pt x="2" y="2"/>
                </a:lnTo>
                <a:lnTo>
                  <a:pt x="4" y="1"/>
                </a:lnTo>
                <a:lnTo>
                  <a:pt x="5" y="0"/>
                </a:lnTo>
                <a:lnTo>
                  <a:pt x="6" y="2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41" name="Freeform 565">
            <a:extLst>
              <a:ext uri="{FF2B5EF4-FFF2-40B4-BE49-F238E27FC236}">
                <a16:creationId xmlns:a16="http://schemas.microsoft.com/office/drawing/2014/main" id="{00000000-0008-0000-0200-0000BD823400}"/>
              </a:ext>
            </a:extLst>
          </xdr:cNvPr>
          <xdr:cNvSpPr>
            <a:spLocks/>
          </xdr:cNvSpPr>
        </xdr:nvSpPr>
        <xdr:spPr bwMode="auto">
          <a:xfrm>
            <a:off x="2857106" y="2277011"/>
            <a:ext cx="40903" cy="37964"/>
          </a:xfrm>
          <a:custGeom>
            <a:avLst/>
            <a:gdLst>
              <a:gd name="T0" fmla="*/ 0 w 6"/>
              <a:gd name="T1" fmla="*/ 0 h 5"/>
              <a:gd name="T2" fmla="*/ 2147483646 w 6"/>
              <a:gd name="T3" fmla="*/ 2147483646 h 5"/>
              <a:gd name="T4" fmla="*/ 2147483646 w 6"/>
              <a:gd name="T5" fmla="*/ 2147483646 h 5"/>
              <a:gd name="T6" fmla="*/ 2147483646 w 6"/>
              <a:gd name="T7" fmla="*/ 2147483646 h 5"/>
              <a:gd name="T8" fmla="*/ 2147483646 w 6"/>
              <a:gd name="T9" fmla="*/ 2147483646 h 5"/>
              <a:gd name="T10" fmla="*/ 2147483646 w 6"/>
              <a:gd name="T11" fmla="*/ 2147483646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5"/>
              <a:gd name="T20" fmla="*/ 6 w 6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5">
                <a:moveTo>
                  <a:pt x="0" y="0"/>
                </a:moveTo>
                <a:lnTo>
                  <a:pt x="1" y="1"/>
                </a:lnTo>
                <a:lnTo>
                  <a:pt x="3" y="2"/>
                </a:lnTo>
                <a:lnTo>
                  <a:pt x="5" y="3"/>
                </a:lnTo>
                <a:lnTo>
                  <a:pt x="6" y="4"/>
                </a:lnTo>
                <a:lnTo>
                  <a:pt x="6" y="5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42" name="Freeform 566">
            <a:extLst>
              <a:ext uri="{FF2B5EF4-FFF2-40B4-BE49-F238E27FC236}">
                <a16:creationId xmlns:a16="http://schemas.microsoft.com/office/drawing/2014/main" id="{00000000-0008-0000-0200-0000BE823400}"/>
              </a:ext>
            </a:extLst>
          </xdr:cNvPr>
          <xdr:cNvSpPr>
            <a:spLocks/>
          </xdr:cNvSpPr>
        </xdr:nvSpPr>
        <xdr:spPr bwMode="auto">
          <a:xfrm>
            <a:off x="2898008" y="2332231"/>
            <a:ext cx="12585" cy="51769"/>
          </a:xfrm>
          <a:custGeom>
            <a:avLst/>
            <a:gdLst>
              <a:gd name="T0" fmla="*/ 0 w 2"/>
              <a:gd name="T1" fmla="*/ 0 h 7"/>
              <a:gd name="T2" fmla="*/ 0 w 2"/>
              <a:gd name="T3" fmla="*/ 2147483646 h 7"/>
              <a:gd name="T4" fmla="*/ 2147483646 w 2"/>
              <a:gd name="T5" fmla="*/ 2147483646 h 7"/>
              <a:gd name="T6" fmla="*/ 2147483646 w 2"/>
              <a:gd name="T7" fmla="*/ 2147483646 h 7"/>
              <a:gd name="T8" fmla="*/ 2147483646 w 2"/>
              <a:gd name="T9" fmla="*/ 2147483646 h 7"/>
              <a:gd name="T10" fmla="*/ 2147483646 w 2"/>
              <a:gd name="T11" fmla="*/ 2147483646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7"/>
              <a:gd name="T20" fmla="*/ 2 w 2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7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3"/>
                </a:lnTo>
                <a:lnTo>
                  <a:pt x="2" y="5"/>
                </a:lnTo>
                <a:lnTo>
                  <a:pt x="2" y="7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43" name="Freeform 567">
            <a:extLst>
              <a:ext uri="{FF2B5EF4-FFF2-40B4-BE49-F238E27FC236}">
                <a16:creationId xmlns:a16="http://schemas.microsoft.com/office/drawing/2014/main" id="{00000000-0008-0000-0200-0000BF823400}"/>
              </a:ext>
            </a:extLst>
          </xdr:cNvPr>
          <xdr:cNvSpPr>
            <a:spLocks/>
          </xdr:cNvSpPr>
        </xdr:nvSpPr>
        <xdr:spPr bwMode="auto">
          <a:xfrm>
            <a:off x="2910594" y="2392628"/>
            <a:ext cx="55061" cy="0"/>
          </a:xfrm>
          <a:custGeom>
            <a:avLst/>
            <a:gdLst>
              <a:gd name="T0" fmla="*/ 0 w 8"/>
              <a:gd name="T1" fmla="*/ 2147483646 w 8"/>
              <a:gd name="T2" fmla="*/ 2147483646 w 8"/>
              <a:gd name="T3" fmla="*/ 2147483646 w 8"/>
              <a:gd name="T4" fmla="*/ 0 60000 65536"/>
              <a:gd name="T5" fmla="*/ 0 60000 65536"/>
              <a:gd name="T6" fmla="*/ 0 60000 65536"/>
              <a:gd name="T7" fmla="*/ 0 60000 65536"/>
              <a:gd name="T8" fmla="*/ 0 w 8"/>
              <a:gd name="T9" fmla="*/ 8 w 8"/>
            </a:gdLst>
            <a:ahLst/>
            <a:cxnLst>
              <a:cxn ang="T4">
                <a:pos x="T0" y="0"/>
              </a:cxn>
              <a:cxn ang="T5">
                <a:pos x="T1" y="0"/>
              </a:cxn>
              <a:cxn ang="T6">
                <a:pos x="T2" y="0"/>
              </a:cxn>
              <a:cxn ang="T7">
                <a:pos x="T3" y="0"/>
              </a:cxn>
            </a:cxnLst>
            <a:rect l="T8" t="0" r="T9" b="0"/>
            <a:pathLst>
              <a:path w="8">
                <a:moveTo>
                  <a:pt x="0" y="0"/>
                </a:moveTo>
                <a:lnTo>
                  <a:pt x="1" y="0"/>
                </a:lnTo>
                <a:lnTo>
                  <a:pt x="4" y="0"/>
                </a:lnTo>
                <a:lnTo>
                  <a:pt x="8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44" name="Freeform 568">
            <a:extLst>
              <a:ext uri="{FF2B5EF4-FFF2-40B4-BE49-F238E27FC236}">
                <a16:creationId xmlns:a16="http://schemas.microsoft.com/office/drawing/2014/main" id="{00000000-0008-0000-0200-0000C0823400}"/>
              </a:ext>
            </a:extLst>
          </xdr:cNvPr>
          <xdr:cNvSpPr>
            <a:spLocks/>
          </xdr:cNvSpPr>
        </xdr:nvSpPr>
        <xdr:spPr bwMode="auto">
          <a:xfrm>
            <a:off x="2973521" y="2346036"/>
            <a:ext cx="31464" cy="37964"/>
          </a:xfrm>
          <a:custGeom>
            <a:avLst/>
            <a:gdLst>
              <a:gd name="T0" fmla="*/ 0 w 5"/>
              <a:gd name="T1" fmla="*/ 2147483646 h 5"/>
              <a:gd name="T2" fmla="*/ 2147483646 w 5"/>
              <a:gd name="T3" fmla="*/ 2147483646 h 5"/>
              <a:gd name="T4" fmla="*/ 2147483646 w 5"/>
              <a:gd name="T5" fmla="*/ 2147483646 h 5"/>
              <a:gd name="T6" fmla="*/ 2147483646 w 5"/>
              <a:gd name="T7" fmla="*/ 2147483646 h 5"/>
              <a:gd name="T8" fmla="*/ 2147483646 w 5"/>
              <a:gd name="T9" fmla="*/ 0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"/>
              <a:gd name="T16" fmla="*/ 0 h 5"/>
              <a:gd name="T17" fmla="*/ 5 w 5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" h="5">
                <a:moveTo>
                  <a:pt x="0" y="5"/>
                </a:moveTo>
                <a:lnTo>
                  <a:pt x="2" y="5"/>
                </a:lnTo>
                <a:lnTo>
                  <a:pt x="3" y="4"/>
                </a:lnTo>
                <a:lnTo>
                  <a:pt x="5" y="1"/>
                </a:lnTo>
                <a:lnTo>
                  <a:pt x="5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45" name="Freeform 569">
            <a:extLst>
              <a:ext uri="{FF2B5EF4-FFF2-40B4-BE49-F238E27FC236}">
                <a16:creationId xmlns:a16="http://schemas.microsoft.com/office/drawing/2014/main" id="{00000000-0008-0000-0200-0000C1823400}"/>
              </a:ext>
            </a:extLst>
          </xdr:cNvPr>
          <xdr:cNvSpPr>
            <a:spLocks/>
          </xdr:cNvSpPr>
        </xdr:nvSpPr>
        <xdr:spPr bwMode="auto">
          <a:xfrm>
            <a:off x="3019143" y="2283914"/>
            <a:ext cx="28317" cy="48317"/>
          </a:xfrm>
          <a:custGeom>
            <a:avLst/>
            <a:gdLst>
              <a:gd name="T0" fmla="*/ 0 w 4"/>
              <a:gd name="T1" fmla="*/ 2147483646 h 6"/>
              <a:gd name="T2" fmla="*/ 2147483646 w 4"/>
              <a:gd name="T3" fmla="*/ 2147483646 h 6"/>
              <a:gd name="T4" fmla="*/ 2147483646 w 4"/>
              <a:gd name="T5" fmla="*/ 0 h 6"/>
              <a:gd name="T6" fmla="*/ 2147483646 w 4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  <a:gd name="T12" fmla="*/ 0 w 4"/>
              <a:gd name="T13" fmla="*/ 0 h 6"/>
              <a:gd name="T14" fmla="*/ 4 w 4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" h="6">
                <a:moveTo>
                  <a:pt x="0" y="6"/>
                </a:moveTo>
                <a:lnTo>
                  <a:pt x="2" y="3"/>
                </a:lnTo>
                <a:lnTo>
                  <a:pt x="4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46" name="Freeform 570">
            <a:extLst>
              <a:ext uri="{FF2B5EF4-FFF2-40B4-BE49-F238E27FC236}">
                <a16:creationId xmlns:a16="http://schemas.microsoft.com/office/drawing/2014/main" id="{00000000-0008-0000-0200-0000C2823400}"/>
              </a:ext>
            </a:extLst>
          </xdr:cNvPr>
          <xdr:cNvSpPr>
            <a:spLocks/>
          </xdr:cNvSpPr>
        </xdr:nvSpPr>
        <xdr:spPr bwMode="auto">
          <a:xfrm>
            <a:off x="3053752" y="2245950"/>
            <a:ext cx="14159" cy="22433"/>
          </a:xfrm>
          <a:custGeom>
            <a:avLst/>
            <a:gdLst>
              <a:gd name="T0" fmla="*/ 0 w 2"/>
              <a:gd name="T1" fmla="*/ 2147483646 h 3"/>
              <a:gd name="T2" fmla="*/ 2147483646 w 2"/>
              <a:gd name="T3" fmla="*/ 2147483646 h 3"/>
              <a:gd name="T4" fmla="*/ 2147483646 w 2"/>
              <a:gd name="T5" fmla="*/ 0 h 3"/>
              <a:gd name="T6" fmla="*/ 0 60000 65536"/>
              <a:gd name="T7" fmla="*/ 0 60000 65536"/>
              <a:gd name="T8" fmla="*/ 0 60000 65536"/>
              <a:gd name="T9" fmla="*/ 0 w 2"/>
              <a:gd name="T10" fmla="*/ 0 h 3"/>
              <a:gd name="T11" fmla="*/ 2 w 2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3">
                <a:moveTo>
                  <a:pt x="0" y="3"/>
                </a:moveTo>
                <a:lnTo>
                  <a:pt x="1" y="2"/>
                </a:lnTo>
                <a:lnTo>
                  <a:pt x="2" y="0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47" name="Freeform 571">
            <a:extLst>
              <a:ext uri="{FF2B5EF4-FFF2-40B4-BE49-F238E27FC236}">
                <a16:creationId xmlns:a16="http://schemas.microsoft.com/office/drawing/2014/main" id="{00000000-0008-0000-0200-0000C3823400}"/>
              </a:ext>
            </a:extLst>
          </xdr:cNvPr>
          <xdr:cNvSpPr>
            <a:spLocks/>
          </xdr:cNvSpPr>
        </xdr:nvSpPr>
        <xdr:spPr bwMode="auto">
          <a:xfrm>
            <a:off x="2006017" y="1612645"/>
            <a:ext cx="1061894" cy="1390854"/>
          </a:xfrm>
          <a:custGeom>
            <a:avLst/>
            <a:gdLst>
              <a:gd name="T0" fmla="*/ 2147483646 w 843"/>
              <a:gd name="T1" fmla="*/ 2147483646 h 1023"/>
              <a:gd name="T2" fmla="*/ 2147483646 w 843"/>
              <a:gd name="T3" fmla="*/ 2147483646 h 1023"/>
              <a:gd name="T4" fmla="*/ 2147483646 w 843"/>
              <a:gd name="T5" fmla="*/ 2147483646 h 1023"/>
              <a:gd name="T6" fmla="*/ 2147483646 w 843"/>
              <a:gd name="T7" fmla="*/ 2147483646 h 1023"/>
              <a:gd name="T8" fmla="*/ 2147483646 w 843"/>
              <a:gd name="T9" fmla="*/ 2147483646 h 1023"/>
              <a:gd name="T10" fmla="*/ 2147483646 w 843"/>
              <a:gd name="T11" fmla="*/ 2147483646 h 1023"/>
              <a:gd name="T12" fmla="*/ 2147483646 w 843"/>
              <a:gd name="T13" fmla="*/ 2147483646 h 1023"/>
              <a:gd name="T14" fmla="*/ 2147483646 w 843"/>
              <a:gd name="T15" fmla="*/ 2147483646 h 1023"/>
              <a:gd name="T16" fmla="*/ 2147483646 w 843"/>
              <a:gd name="T17" fmla="*/ 2147483646 h 1023"/>
              <a:gd name="T18" fmla="*/ 2147483646 w 843"/>
              <a:gd name="T19" fmla="*/ 2147483646 h 1023"/>
              <a:gd name="T20" fmla="*/ 2147483646 w 843"/>
              <a:gd name="T21" fmla="*/ 2147483646 h 1023"/>
              <a:gd name="T22" fmla="*/ 2147483646 w 843"/>
              <a:gd name="T23" fmla="*/ 2147483646 h 1023"/>
              <a:gd name="T24" fmla="*/ 2147483646 w 843"/>
              <a:gd name="T25" fmla="*/ 2147483646 h 1023"/>
              <a:gd name="T26" fmla="*/ 2147483646 w 843"/>
              <a:gd name="T27" fmla="*/ 2147483646 h 1023"/>
              <a:gd name="T28" fmla="*/ 2147483646 w 843"/>
              <a:gd name="T29" fmla="*/ 2147483646 h 1023"/>
              <a:gd name="T30" fmla="*/ 2147483646 w 843"/>
              <a:gd name="T31" fmla="*/ 2147483646 h 1023"/>
              <a:gd name="T32" fmla="*/ 2147483646 w 843"/>
              <a:gd name="T33" fmla="*/ 2147483646 h 1023"/>
              <a:gd name="T34" fmla="*/ 2147483646 w 843"/>
              <a:gd name="T35" fmla="*/ 2147483646 h 1023"/>
              <a:gd name="T36" fmla="*/ 2147483646 w 843"/>
              <a:gd name="T37" fmla="*/ 2147483646 h 1023"/>
              <a:gd name="T38" fmla="*/ 2147483646 w 843"/>
              <a:gd name="T39" fmla="*/ 2147483646 h 1023"/>
              <a:gd name="T40" fmla="*/ 2147483646 w 843"/>
              <a:gd name="T41" fmla="*/ 2147483646 h 1023"/>
              <a:gd name="T42" fmla="*/ 2147483646 w 843"/>
              <a:gd name="T43" fmla="*/ 2147483646 h 1023"/>
              <a:gd name="T44" fmla="*/ 0 w 843"/>
              <a:gd name="T45" fmla="*/ 2147483646 h 1023"/>
              <a:gd name="T46" fmla="*/ 2147483646 w 843"/>
              <a:gd name="T47" fmla="*/ 2147483646 h 1023"/>
              <a:gd name="T48" fmla="*/ 2147483646 w 843"/>
              <a:gd name="T49" fmla="*/ 2147483646 h 1023"/>
              <a:gd name="T50" fmla="*/ 2147483646 w 843"/>
              <a:gd name="T51" fmla="*/ 2147483646 h 1023"/>
              <a:gd name="T52" fmla="*/ 2147483646 w 843"/>
              <a:gd name="T53" fmla="*/ 2147483646 h 1023"/>
              <a:gd name="T54" fmla="*/ 2147483646 w 843"/>
              <a:gd name="T55" fmla="*/ 2147483646 h 1023"/>
              <a:gd name="T56" fmla="*/ 2147483646 w 843"/>
              <a:gd name="T57" fmla="*/ 2147483646 h 1023"/>
              <a:gd name="T58" fmla="*/ 2147483646 w 843"/>
              <a:gd name="T59" fmla="*/ 2147483646 h 1023"/>
              <a:gd name="T60" fmla="*/ 2147483646 w 843"/>
              <a:gd name="T61" fmla="*/ 2147483646 h 1023"/>
              <a:gd name="T62" fmla="*/ 2147483646 w 843"/>
              <a:gd name="T63" fmla="*/ 2147483646 h 1023"/>
              <a:gd name="T64" fmla="*/ 2147483646 w 843"/>
              <a:gd name="T65" fmla="*/ 2147483646 h 1023"/>
              <a:gd name="T66" fmla="*/ 2147483646 w 843"/>
              <a:gd name="T67" fmla="*/ 2147483646 h 1023"/>
              <a:gd name="T68" fmla="*/ 2147483646 w 843"/>
              <a:gd name="T69" fmla="*/ 2147483646 h 1023"/>
              <a:gd name="T70" fmla="*/ 2147483646 w 843"/>
              <a:gd name="T71" fmla="*/ 2147483646 h 1023"/>
              <a:gd name="T72" fmla="*/ 2147483646 w 843"/>
              <a:gd name="T73" fmla="*/ 2147483646 h 1023"/>
              <a:gd name="T74" fmla="*/ 2147483646 w 843"/>
              <a:gd name="T75" fmla="*/ 2147483646 h 1023"/>
              <a:gd name="T76" fmla="*/ 2147483646 w 843"/>
              <a:gd name="T77" fmla="*/ 2147483646 h 1023"/>
              <a:gd name="T78" fmla="*/ 2147483646 w 843"/>
              <a:gd name="T79" fmla="*/ 2147483646 h 1023"/>
              <a:gd name="T80" fmla="*/ 2147483646 w 843"/>
              <a:gd name="T81" fmla="*/ 2147483646 h 1023"/>
              <a:gd name="T82" fmla="*/ 2147483646 w 843"/>
              <a:gd name="T83" fmla="*/ 2147483646 h 1023"/>
              <a:gd name="T84" fmla="*/ 2147483646 w 843"/>
              <a:gd name="T85" fmla="*/ 2147483646 h 1023"/>
              <a:gd name="T86" fmla="*/ 2147483646 w 843"/>
              <a:gd name="T87" fmla="*/ 2147483646 h 1023"/>
              <a:gd name="T88" fmla="*/ 2147483646 w 843"/>
              <a:gd name="T89" fmla="*/ 2147483646 h 1023"/>
              <a:gd name="T90" fmla="*/ 2147483646 w 843"/>
              <a:gd name="T91" fmla="*/ 2147483646 h 1023"/>
              <a:gd name="T92" fmla="*/ 2147483646 w 843"/>
              <a:gd name="T93" fmla="*/ 2147483646 h 1023"/>
              <a:gd name="T94" fmla="*/ 2147483646 w 843"/>
              <a:gd name="T95" fmla="*/ 2147483646 h 1023"/>
              <a:gd name="T96" fmla="*/ 2147483646 w 843"/>
              <a:gd name="T97" fmla="*/ 2147483646 h 1023"/>
              <a:gd name="T98" fmla="*/ 2147483646 w 843"/>
              <a:gd name="T99" fmla="*/ 2147483646 h 1023"/>
              <a:gd name="T100" fmla="*/ 2147483646 w 843"/>
              <a:gd name="T101" fmla="*/ 2147483646 h 1023"/>
              <a:gd name="T102" fmla="*/ 2147483646 w 843"/>
              <a:gd name="T103" fmla="*/ 2147483646 h 1023"/>
              <a:gd name="T104" fmla="*/ 2147483646 w 843"/>
              <a:gd name="T105" fmla="*/ 2147483646 h 1023"/>
              <a:gd name="T106" fmla="*/ 2147483646 w 843"/>
              <a:gd name="T107" fmla="*/ 2147483646 h 1023"/>
              <a:gd name="T108" fmla="*/ 2147483646 w 843"/>
              <a:gd name="T109" fmla="*/ 2147483646 h 1023"/>
              <a:gd name="T110" fmla="*/ 2147483646 w 843"/>
              <a:gd name="T111" fmla="*/ 2147483646 h 1023"/>
              <a:gd name="T112" fmla="*/ 2147483646 w 843"/>
              <a:gd name="T113" fmla="*/ 2147483646 h 1023"/>
              <a:gd name="T114" fmla="*/ 2147483646 w 843"/>
              <a:gd name="T115" fmla="*/ 2147483646 h 1023"/>
              <a:gd name="T116" fmla="*/ 2147483646 w 843"/>
              <a:gd name="T117" fmla="*/ 2147483646 h 1023"/>
              <a:gd name="T118" fmla="*/ 2147483646 w 843"/>
              <a:gd name="T119" fmla="*/ 2147483646 h 1023"/>
              <a:gd name="T120" fmla="*/ 2147483646 w 843"/>
              <a:gd name="T121" fmla="*/ 2147483646 h 1023"/>
              <a:gd name="T122" fmla="*/ 2147483646 w 843"/>
              <a:gd name="T123" fmla="*/ 2147483646 h 1023"/>
              <a:gd name="T124" fmla="*/ 2147483646 w 843"/>
              <a:gd name="T125" fmla="*/ 2147483646 h 1023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43"/>
              <a:gd name="T190" fmla="*/ 0 h 1023"/>
              <a:gd name="T191" fmla="*/ 843 w 843"/>
              <a:gd name="T192" fmla="*/ 1023 h 1023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43" h="1023">
                <a:moveTo>
                  <a:pt x="564" y="881"/>
                </a:moveTo>
                <a:lnTo>
                  <a:pt x="564" y="886"/>
                </a:lnTo>
                <a:lnTo>
                  <a:pt x="558" y="909"/>
                </a:lnTo>
                <a:lnTo>
                  <a:pt x="558" y="938"/>
                </a:lnTo>
                <a:lnTo>
                  <a:pt x="558" y="972"/>
                </a:lnTo>
                <a:lnTo>
                  <a:pt x="558" y="994"/>
                </a:lnTo>
                <a:lnTo>
                  <a:pt x="553" y="1006"/>
                </a:lnTo>
                <a:lnTo>
                  <a:pt x="548" y="1023"/>
                </a:lnTo>
                <a:lnTo>
                  <a:pt x="542" y="1023"/>
                </a:lnTo>
                <a:lnTo>
                  <a:pt x="542" y="1017"/>
                </a:lnTo>
                <a:lnTo>
                  <a:pt x="537" y="1017"/>
                </a:lnTo>
                <a:lnTo>
                  <a:pt x="532" y="1017"/>
                </a:lnTo>
                <a:lnTo>
                  <a:pt x="532" y="1011"/>
                </a:lnTo>
                <a:lnTo>
                  <a:pt x="532" y="1006"/>
                </a:lnTo>
                <a:lnTo>
                  <a:pt x="526" y="1000"/>
                </a:lnTo>
                <a:lnTo>
                  <a:pt x="521" y="1000"/>
                </a:lnTo>
                <a:lnTo>
                  <a:pt x="515" y="1000"/>
                </a:lnTo>
                <a:lnTo>
                  <a:pt x="510" y="1000"/>
                </a:lnTo>
                <a:lnTo>
                  <a:pt x="510" y="994"/>
                </a:lnTo>
                <a:lnTo>
                  <a:pt x="505" y="994"/>
                </a:lnTo>
                <a:lnTo>
                  <a:pt x="505" y="989"/>
                </a:lnTo>
                <a:lnTo>
                  <a:pt x="505" y="994"/>
                </a:lnTo>
                <a:lnTo>
                  <a:pt x="499" y="994"/>
                </a:lnTo>
                <a:lnTo>
                  <a:pt x="499" y="989"/>
                </a:lnTo>
                <a:lnTo>
                  <a:pt x="499" y="994"/>
                </a:lnTo>
                <a:lnTo>
                  <a:pt x="494" y="989"/>
                </a:lnTo>
                <a:lnTo>
                  <a:pt x="494" y="983"/>
                </a:lnTo>
                <a:lnTo>
                  <a:pt x="489" y="983"/>
                </a:lnTo>
                <a:lnTo>
                  <a:pt x="483" y="983"/>
                </a:lnTo>
                <a:lnTo>
                  <a:pt x="483" y="977"/>
                </a:lnTo>
                <a:lnTo>
                  <a:pt x="478" y="977"/>
                </a:lnTo>
                <a:lnTo>
                  <a:pt x="473" y="977"/>
                </a:lnTo>
                <a:lnTo>
                  <a:pt x="467" y="977"/>
                </a:lnTo>
                <a:lnTo>
                  <a:pt x="462" y="972"/>
                </a:lnTo>
                <a:lnTo>
                  <a:pt x="456" y="972"/>
                </a:lnTo>
                <a:lnTo>
                  <a:pt x="451" y="972"/>
                </a:lnTo>
                <a:lnTo>
                  <a:pt x="446" y="977"/>
                </a:lnTo>
                <a:lnTo>
                  <a:pt x="435" y="977"/>
                </a:lnTo>
                <a:lnTo>
                  <a:pt x="430" y="977"/>
                </a:lnTo>
                <a:lnTo>
                  <a:pt x="419" y="977"/>
                </a:lnTo>
                <a:lnTo>
                  <a:pt x="408" y="977"/>
                </a:lnTo>
                <a:lnTo>
                  <a:pt x="397" y="983"/>
                </a:lnTo>
                <a:lnTo>
                  <a:pt x="392" y="983"/>
                </a:lnTo>
                <a:lnTo>
                  <a:pt x="381" y="983"/>
                </a:lnTo>
                <a:lnTo>
                  <a:pt x="371" y="983"/>
                </a:lnTo>
                <a:lnTo>
                  <a:pt x="371" y="989"/>
                </a:lnTo>
                <a:lnTo>
                  <a:pt x="360" y="994"/>
                </a:lnTo>
                <a:lnTo>
                  <a:pt x="355" y="1006"/>
                </a:lnTo>
                <a:lnTo>
                  <a:pt x="349" y="1006"/>
                </a:lnTo>
                <a:lnTo>
                  <a:pt x="344" y="1006"/>
                </a:lnTo>
                <a:lnTo>
                  <a:pt x="338" y="1006"/>
                </a:lnTo>
                <a:lnTo>
                  <a:pt x="328" y="994"/>
                </a:lnTo>
                <a:lnTo>
                  <a:pt x="322" y="989"/>
                </a:lnTo>
                <a:lnTo>
                  <a:pt x="322" y="977"/>
                </a:lnTo>
                <a:lnTo>
                  <a:pt x="317" y="966"/>
                </a:lnTo>
                <a:lnTo>
                  <a:pt x="317" y="960"/>
                </a:lnTo>
                <a:lnTo>
                  <a:pt x="312" y="960"/>
                </a:lnTo>
                <a:lnTo>
                  <a:pt x="312" y="955"/>
                </a:lnTo>
                <a:lnTo>
                  <a:pt x="295" y="949"/>
                </a:lnTo>
                <a:lnTo>
                  <a:pt x="290" y="943"/>
                </a:lnTo>
                <a:lnTo>
                  <a:pt x="285" y="938"/>
                </a:lnTo>
                <a:lnTo>
                  <a:pt x="285" y="932"/>
                </a:lnTo>
                <a:lnTo>
                  <a:pt x="279" y="921"/>
                </a:lnTo>
                <a:lnTo>
                  <a:pt x="274" y="909"/>
                </a:lnTo>
                <a:lnTo>
                  <a:pt x="274" y="904"/>
                </a:lnTo>
                <a:lnTo>
                  <a:pt x="269" y="898"/>
                </a:lnTo>
                <a:lnTo>
                  <a:pt x="263" y="886"/>
                </a:lnTo>
                <a:lnTo>
                  <a:pt x="258" y="881"/>
                </a:lnTo>
                <a:lnTo>
                  <a:pt x="258" y="875"/>
                </a:lnTo>
                <a:lnTo>
                  <a:pt x="258" y="869"/>
                </a:lnTo>
                <a:lnTo>
                  <a:pt x="258" y="864"/>
                </a:lnTo>
                <a:lnTo>
                  <a:pt x="253" y="858"/>
                </a:lnTo>
                <a:lnTo>
                  <a:pt x="247" y="852"/>
                </a:lnTo>
                <a:lnTo>
                  <a:pt x="247" y="847"/>
                </a:lnTo>
                <a:lnTo>
                  <a:pt x="242" y="841"/>
                </a:lnTo>
                <a:lnTo>
                  <a:pt x="236" y="835"/>
                </a:lnTo>
                <a:lnTo>
                  <a:pt x="231" y="830"/>
                </a:lnTo>
                <a:lnTo>
                  <a:pt x="226" y="830"/>
                </a:lnTo>
                <a:lnTo>
                  <a:pt x="220" y="824"/>
                </a:lnTo>
                <a:lnTo>
                  <a:pt x="215" y="824"/>
                </a:lnTo>
                <a:lnTo>
                  <a:pt x="210" y="824"/>
                </a:lnTo>
                <a:lnTo>
                  <a:pt x="210" y="818"/>
                </a:lnTo>
                <a:lnTo>
                  <a:pt x="204" y="818"/>
                </a:lnTo>
                <a:lnTo>
                  <a:pt x="204" y="813"/>
                </a:lnTo>
                <a:lnTo>
                  <a:pt x="199" y="807"/>
                </a:lnTo>
                <a:lnTo>
                  <a:pt x="194" y="807"/>
                </a:lnTo>
                <a:lnTo>
                  <a:pt x="194" y="801"/>
                </a:lnTo>
                <a:lnTo>
                  <a:pt x="188" y="801"/>
                </a:lnTo>
                <a:lnTo>
                  <a:pt x="183" y="796"/>
                </a:lnTo>
                <a:lnTo>
                  <a:pt x="183" y="801"/>
                </a:lnTo>
                <a:lnTo>
                  <a:pt x="177" y="801"/>
                </a:lnTo>
                <a:lnTo>
                  <a:pt x="167" y="801"/>
                </a:lnTo>
                <a:lnTo>
                  <a:pt x="161" y="807"/>
                </a:lnTo>
                <a:lnTo>
                  <a:pt x="151" y="807"/>
                </a:lnTo>
                <a:lnTo>
                  <a:pt x="140" y="807"/>
                </a:lnTo>
                <a:lnTo>
                  <a:pt x="129" y="801"/>
                </a:lnTo>
                <a:lnTo>
                  <a:pt x="124" y="801"/>
                </a:lnTo>
                <a:lnTo>
                  <a:pt x="113" y="801"/>
                </a:lnTo>
                <a:lnTo>
                  <a:pt x="108" y="801"/>
                </a:lnTo>
                <a:lnTo>
                  <a:pt x="97" y="801"/>
                </a:lnTo>
                <a:lnTo>
                  <a:pt x="92" y="796"/>
                </a:lnTo>
                <a:lnTo>
                  <a:pt x="92" y="790"/>
                </a:lnTo>
                <a:lnTo>
                  <a:pt x="92" y="784"/>
                </a:lnTo>
                <a:lnTo>
                  <a:pt x="92" y="779"/>
                </a:lnTo>
                <a:lnTo>
                  <a:pt x="86" y="773"/>
                </a:lnTo>
                <a:lnTo>
                  <a:pt x="81" y="767"/>
                </a:lnTo>
                <a:lnTo>
                  <a:pt x="81" y="762"/>
                </a:lnTo>
                <a:lnTo>
                  <a:pt x="76" y="756"/>
                </a:lnTo>
                <a:lnTo>
                  <a:pt x="76" y="750"/>
                </a:lnTo>
                <a:lnTo>
                  <a:pt x="81" y="744"/>
                </a:lnTo>
                <a:lnTo>
                  <a:pt x="81" y="733"/>
                </a:lnTo>
                <a:lnTo>
                  <a:pt x="86" y="727"/>
                </a:lnTo>
                <a:lnTo>
                  <a:pt x="92" y="722"/>
                </a:lnTo>
                <a:lnTo>
                  <a:pt x="97" y="716"/>
                </a:lnTo>
                <a:lnTo>
                  <a:pt x="102" y="710"/>
                </a:lnTo>
                <a:lnTo>
                  <a:pt x="108" y="705"/>
                </a:lnTo>
                <a:lnTo>
                  <a:pt x="108" y="699"/>
                </a:lnTo>
                <a:lnTo>
                  <a:pt x="113" y="693"/>
                </a:lnTo>
                <a:lnTo>
                  <a:pt x="113" y="688"/>
                </a:lnTo>
                <a:lnTo>
                  <a:pt x="113" y="682"/>
                </a:lnTo>
                <a:lnTo>
                  <a:pt x="113" y="676"/>
                </a:lnTo>
                <a:lnTo>
                  <a:pt x="108" y="671"/>
                </a:lnTo>
                <a:lnTo>
                  <a:pt x="108" y="665"/>
                </a:lnTo>
                <a:lnTo>
                  <a:pt x="108" y="659"/>
                </a:lnTo>
                <a:lnTo>
                  <a:pt x="124" y="648"/>
                </a:lnTo>
                <a:lnTo>
                  <a:pt x="124" y="642"/>
                </a:lnTo>
                <a:lnTo>
                  <a:pt x="129" y="631"/>
                </a:lnTo>
                <a:lnTo>
                  <a:pt x="129" y="619"/>
                </a:lnTo>
                <a:lnTo>
                  <a:pt x="124" y="591"/>
                </a:lnTo>
                <a:lnTo>
                  <a:pt x="124" y="585"/>
                </a:lnTo>
                <a:lnTo>
                  <a:pt x="118" y="585"/>
                </a:lnTo>
                <a:lnTo>
                  <a:pt x="118" y="580"/>
                </a:lnTo>
                <a:lnTo>
                  <a:pt x="113" y="580"/>
                </a:lnTo>
                <a:lnTo>
                  <a:pt x="113" y="574"/>
                </a:lnTo>
                <a:lnTo>
                  <a:pt x="108" y="574"/>
                </a:lnTo>
                <a:lnTo>
                  <a:pt x="102" y="574"/>
                </a:lnTo>
                <a:lnTo>
                  <a:pt x="102" y="568"/>
                </a:lnTo>
                <a:lnTo>
                  <a:pt x="102" y="563"/>
                </a:lnTo>
                <a:lnTo>
                  <a:pt x="102" y="557"/>
                </a:lnTo>
                <a:lnTo>
                  <a:pt x="102" y="551"/>
                </a:lnTo>
                <a:lnTo>
                  <a:pt x="97" y="546"/>
                </a:lnTo>
                <a:lnTo>
                  <a:pt x="97" y="551"/>
                </a:lnTo>
                <a:lnTo>
                  <a:pt x="92" y="551"/>
                </a:lnTo>
                <a:lnTo>
                  <a:pt x="92" y="546"/>
                </a:lnTo>
                <a:lnTo>
                  <a:pt x="92" y="540"/>
                </a:lnTo>
                <a:lnTo>
                  <a:pt x="86" y="540"/>
                </a:lnTo>
                <a:lnTo>
                  <a:pt x="86" y="534"/>
                </a:lnTo>
                <a:lnTo>
                  <a:pt x="81" y="534"/>
                </a:lnTo>
                <a:lnTo>
                  <a:pt x="76" y="534"/>
                </a:lnTo>
                <a:lnTo>
                  <a:pt x="70" y="534"/>
                </a:lnTo>
                <a:lnTo>
                  <a:pt x="70" y="529"/>
                </a:lnTo>
                <a:lnTo>
                  <a:pt x="70" y="523"/>
                </a:lnTo>
                <a:lnTo>
                  <a:pt x="70" y="517"/>
                </a:lnTo>
                <a:lnTo>
                  <a:pt x="70" y="512"/>
                </a:lnTo>
                <a:lnTo>
                  <a:pt x="70" y="494"/>
                </a:lnTo>
                <a:lnTo>
                  <a:pt x="76" y="483"/>
                </a:lnTo>
                <a:lnTo>
                  <a:pt x="70" y="472"/>
                </a:lnTo>
                <a:lnTo>
                  <a:pt x="76" y="455"/>
                </a:lnTo>
                <a:lnTo>
                  <a:pt x="70" y="443"/>
                </a:lnTo>
                <a:lnTo>
                  <a:pt x="70" y="432"/>
                </a:lnTo>
                <a:lnTo>
                  <a:pt x="70" y="426"/>
                </a:lnTo>
                <a:lnTo>
                  <a:pt x="70" y="415"/>
                </a:lnTo>
                <a:lnTo>
                  <a:pt x="65" y="404"/>
                </a:lnTo>
                <a:lnTo>
                  <a:pt x="65" y="398"/>
                </a:lnTo>
                <a:lnTo>
                  <a:pt x="65" y="392"/>
                </a:lnTo>
                <a:lnTo>
                  <a:pt x="65" y="387"/>
                </a:lnTo>
                <a:lnTo>
                  <a:pt x="59" y="387"/>
                </a:lnTo>
                <a:lnTo>
                  <a:pt x="54" y="387"/>
                </a:lnTo>
                <a:lnTo>
                  <a:pt x="49" y="387"/>
                </a:lnTo>
                <a:lnTo>
                  <a:pt x="49" y="392"/>
                </a:lnTo>
                <a:lnTo>
                  <a:pt x="43" y="387"/>
                </a:lnTo>
                <a:lnTo>
                  <a:pt x="38" y="387"/>
                </a:lnTo>
                <a:lnTo>
                  <a:pt x="33" y="387"/>
                </a:lnTo>
                <a:lnTo>
                  <a:pt x="27" y="387"/>
                </a:lnTo>
                <a:lnTo>
                  <a:pt x="22" y="387"/>
                </a:lnTo>
                <a:lnTo>
                  <a:pt x="22" y="381"/>
                </a:lnTo>
                <a:lnTo>
                  <a:pt x="22" y="375"/>
                </a:lnTo>
                <a:lnTo>
                  <a:pt x="27" y="370"/>
                </a:lnTo>
                <a:lnTo>
                  <a:pt x="33" y="370"/>
                </a:lnTo>
                <a:lnTo>
                  <a:pt x="33" y="364"/>
                </a:lnTo>
                <a:lnTo>
                  <a:pt x="33" y="347"/>
                </a:lnTo>
                <a:lnTo>
                  <a:pt x="27" y="347"/>
                </a:lnTo>
                <a:lnTo>
                  <a:pt x="0" y="330"/>
                </a:lnTo>
                <a:lnTo>
                  <a:pt x="0" y="324"/>
                </a:lnTo>
                <a:lnTo>
                  <a:pt x="6" y="324"/>
                </a:lnTo>
                <a:lnTo>
                  <a:pt x="11" y="324"/>
                </a:lnTo>
                <a:lnTo>
                  <a:pt x="11" y="318"/>
                </a:lnTo>
                <a:lnTo>
                  <a:pt x="17" y="318"/>
                </a:lnTo>
                <a:lnTo>
                  <a:pt x="17" y="313"/>
                </a:lnTo>
                <a:lnTo>
                  <a:pt x="11" y="313"/>
                </a:lnTo>
                <a:lnTo>
                  <a:pt x="11" y="307"/>
                </a:lnTo>
                <a:lnTo>
                  <a:pt x="17" y="301"/>
                </a:lnTo>
                <a:lnTo>
                  <a:pt x="17" y="296"/>
                </a:lnTo>
                <a:lnTo>
                  <a:pt x="17" y="290"/>
                </a:lnTo>
                <a:lnTo>
                  <a:pt x="17" y="284"/>
                </a:lnTo>
                <a:lnTo>
                  <a:pt x="22" y="284"/>
                </a:lnTo>
                <a:lnTo>
                  <a:pt x="27" y="284"/>
                </a:lnTo>
                <a:lnTo>
                  <a:pt x="33" y="279"/>
                </a:lnTo>
                <a:lnTo>
                  <a:pt x="33" y="267"/>
                </a:lnTo>
                <a:lnTo>
                  <a:pt x="27" y="267"/>
                </a:lnTo>
                <a:lnTo>
                  <a:pt x="33" y="262"/>
                </a:lnTo>
                <a:lnTo>
                  <a:pt x="33" y="256"/>
                </a:lnTo>
                <a:lnTo>
                  <a:pt x="27" y="256"/>
                </a:lnTo>
                <a:lnTo>
                  <a:pt x="27" y="250"/>
                </a:lnTo>
                <a:lnTo>
                  <a:pt x="33" y="250"/>
                </a:lnTo>
                <a:lnTo>
                  <a:pt x="33" y="245"/>
                </a:lnTo>
                <a:lnTo>
                  <a:pt x="33" y="239"/>
                </a:lnTo>
                <a:lnTo>
                  <a:pt x="38" y="239"/>
                </a:lnTo>
                <a:lnTo>
                  <a:pt x="38" y="233"/>
                </a:lnTo>
                <a:lnTo>
                  <a:pt x="38" y="227"/>
                </a:lnTo>
                <a:lnTo>
                  <a:pt x="43" y="227"/>
                </a:lnTo>
                <a:lnTo>
                  <a:pt x="43" y="222"/>
                </a:lnTo>
                <a:lnTo>
                  <a:pt x="38" y="222"/>
                </a:lnTo>
                <a:lnTo>
                  <a:pt x="43" y="216"/>
                </a:lnTo>
                <a:lnTo>
                  <a:pt x="49" y="216"/>
                </a:lnTo>
                <a:lnTo>
                  <a:pt x="49" y="210"/>
                </a:lnTo>
                <a:lnTo>
                  <a:pt x="54" y="210"/>
                </a:lnTo>
                <a:lnTo>
                  <a:pt x="59" y="210"/>
                </a:lnTo>
                <a:lnTo>
                  <a:pt x="65" y="210"/>
                </a:lnTo>
                <a:lnTo>
                  <a:pt x="70" y="210"/>
                </a:lnTo>
                <a:lnTo>
                  <a:pt x="70" y="205"/>
                </a:lnTo>
                <a:lnTo>
                  <a:pt x="70" y="199"/>
                </a:lnTo>
                <a:lnTo>
                  <a:pt x="76" y="193"/>
                </a:lnTo>
                <a:lnTo>
                  <a:pt x="81" y="188"/>
                </a:lnTo>
                <a:lnTo>
                  <a:pt x="86" y="182"/>
                </a:lnTo>
                <a:lnTo>
                  <a:pt x="86" y="165"/>
                </a:lnTo>
                <a:lnTo>
                  <a:pt x="81" y="159"/>
                </a:lnTo>
                <a:lnTo>
                  <a:pt x="76" y="154"/>
                </a:lnTo>
                <a:lnTo>
                  <a:pt x="76" y="148"/>
                </a:lnTo>
                <a:lnTo>
                  <a:pt x="70" y="148"/>
                </a:lnTo>
                <a:lnTo>
                  <a:pt x="65" y="142"/>
                </a:lnTo>
                <a:lnTo>
                  <a:pt x="59" y="142"/>
                </a:lnTo>
                <a:lnTo>
                  <a:pt x="54" y="142"/>
                </a:lnTo>
                <a:lnTo>
                  <a:pt x="49" y="137"/>
                </a:lnTo>
                <a:lnTo>
                  <a:pt x="49" y="125"/>
                </a:lnTo>
                <a:lnTo>
                  <a:pt x="54" y="125"/>
                </a:lnTo>
                <a:lnTo>
                  <a:pt x="59" y="125"/>
                </a:lnTo>
                <a:lnTo>
                  <a:pt x="65" y="125"/>
                </a:lnTo>
                <a:lnTo>
                  <a:pt x="70" y="120"/>
                </a:lnTo>
                <a:lnTo>
                  <a:pt x="76" y="120"/>
                </a:lnTo>
                <a:lnTo>
                  <a:pt x="81" y="114"/>
                </a:lnTo>
                <a:lnTo>
                  <a:pt x="86" y="114"/>
                </a:lnTo>
                <a:lnTo>
                  <a:pt x="86" y="108"/>
                </a:lnTo>
                <a:lnTo>
                  <a:pt x="86" y="102"/>
                </a:lnTo>
                <a:lnTo>
                  <a:pt x="81" y="97"/>
                </a:lnTo>
                <a:lnTo>
                  <a:pt x="81" y="91"/>
                </a:lnTo>
                <a:lnTo>
                  <a:pt x="81" y="85"/>
                </a:lnTo>
                <a:lnTo>
                  <a:pt x="86" y="80"/>
                </a:lnTo>
                <a:lnTo>
                  <a:pt x="92" y="74"/>
                </a:lnTo>
                <a:lnTo>
                  <a:pt x="97" y="74"/>
                </a:lnTo>
                <a:lnTo>
                  <a:pt x="102" y="74"/>
                </a:lnTo>
                <a:lnTo>
                  <a:pt x="108" y="68"/>
                </a:lnTo>
                <a:lnTo>
                  <a:pt x="108" y="63"/>
                </a:lnTo>
                <a:lnTo>
                  <a:pt x="108" y="57"/>
                </a:lnTo>
                <a:lnTo>
                  <a:pt x="108" y="46"/>
                </a:lnTo>
                <a:lnTo>
                  <a:pt x="108" y="34"/>
                </a:lnTo>
                <a:lnTo>
                  <a:pt x="113" y="29"/>
                </a:lnTo>
                <a:lnTo>
                  <a:pt x="113" y="23"/>
                </a:lnTo>
                <a:lnTo>
                  <a:pt x="118" y="23"/>
                </a:lnTo>
                <a:lnTo>
                  <a:pt x="124" y="17"/>
                </a:lnTo>
                <a:lnTo>
                  <a:pt x="129" y="17"/>
                </a:lnTo>
                <a:lnTo>
                  <a:pt x="135" y="12"/>
                </a:lnTo>
                <a:lnTo>
                  <a:pt x="140" y="6"/>
                </a:lnTo>
                <a:lnTo>
                  <a:pt x="145" y="6"/>
                </a:lnTo>
                <a:lnTo>
                  <a:pt x="151" y="0"/>
                </a:lnTo>
                <a:lnTo>
                  <a:pt x="156" y="0"/>
                </a:lnTo>
                <a:lnTo>
                  <a:pt x="167" y="0"/>
                </a:lnTo>
                <a:lnTo>
                  <a:pt x="172" y="0"/>
                </a:lnTo>
                <a:lnTo>
                  <a:pt x="183" y="0"/>
                </a:lnTo>
                <a:lnTo>
                  <a:pt x="194" y="6"/>
                </a:lnTo>
                <a:lnTo>
                  <a:pt x="204" y="6"/>
                </a:lnTo>
                <a:lnTo>
                  <a:pt x="210" y="6"/>
                </a:lnTo>
                <a:lnTo>
                  <a:pt x="220" y="12"/>
                </a:lnTo>
                <a:lnTo>
                  <a:pt x="236" y="17"/>
                </a:lnTo>
                <a:lnTo>
                  <a:pt x="247" y="23"/>
                </a:lnTo>
                <a:lnTo>
                  <a:pt x="263" y="34"/>
                </a:lnTo>
                <a:lnTo>
                  <a:pt x="274" y="46"/>
                </a:lnTo>
                <a:lnTo>
                  <a:pt x="279" y="51"/>
                </a:lnTo>
                <a:lnTo>
                  <a:pt x="285" y="51"/>
                </a:lnTo>
                <a:lnTo>
                  <a:pt x="285" y="57"/>
                </a:lnTo>
                <a:lnTo>
                  <a:pt x="290" y="57"/>
                </a:lnTo>
                <a:lnTo>
                  <a:pt x="295" y="57"/>
                </a:lnTo>
                <a:lnTo>
                  <a:pt x="312" y="57"/>
                </a:lnTo>
                <a:lnTo>
                  <a:pt x="317" y="57"/>
                </a:lnTo>
                <a:lnTo>
                  <a:pt x="328" y="57"/>
                </a:lnTo>
                <a:lnTo>
                  <a:pt x="333" y="63"/>
                </a:lnTo>
                <a:lnTo>
                  <a:pt x="360" y="68"/>
                </a:lnTo>
                <a:lnTo>
                  <a:pt x="371" y="74"/>
                </a:lnTo>
                <a:lnTo>
                  <a:pt x="371" y="80"/>
                </a:lnTo>
                <a:lnTo>
                  <a:pt x="371" y="85"/>
                </a:lnTo>
                <a:lnTo>
                  <a:pt x="376" y="80"/>
                </a:lnTo>
                <a:lnTo>
                  <a:pt x="381" y="85"/>
                </a:lnTo>
                <a:lnTo>
                  <a:pt x="387" y="85"/>
                </a:lnTo>
                <a:lnTo>
                  <a:pt x="392" y="85"/>
                </a:lnTo>
                <a:lnTo>
                  <a:pt x="397" y="85"/>
                </a:lnTo>
                <a:lnTo>
                  <a:pt x="403" y="91"/>
                </a:lnTo>
                <a:lnTo>
                  <a:pt x="408" y="91"/>
                </a:lnTo>
                <a:lnTo>
                  <a:pt x="414" y="91"/>
                </a:lnTo>
                <a:lnTo>
                  <a:pt x="419" y="91"/>
                </a:lnTo>
                <a:lnTo>
                  <a:pt x="424" y="91"/>
                </a:lnTo>
                <a:lnTo>
                  <a:pt x="430" y="97"/>
                </a:lnTo>
                <a:lnTo>
                  <a:pt x="435" y="97"/>
                </a:lnTo>
                <a:lnTo>
                  <a:pt x="435" y="102"/>
                </a:lnTo>
                <a:lnTo>
                  <a:pt x="440" y="102"/>
                </a:lnTo>
                <a:lnTo>
                  <a:pt x="446" y="102"/>
                </a:lnTo>
                <a:lnTo>
                  <a:pt x="451" y="102"/>
                </a:lnTo>
                <a:lnTo>
                  <a:pt x="456" y="108"/>
                </a:lnTo>
                <a:lnTo>
                  <a:pt x="462" y="108"/>
                </a:lnTo>
                <a:lnTo>
                  <a:pt x="467" y="108"/>
                </a:lnTo>
                <a:lnTo>
                  <a:pt x="473" y="108"/>
                </a:lnTo>
                <a:lnTo>
                  <a:pt x="478" y="108"/>
                </a:lnTo>
                <a:lnTo>
                  <a:pt x="489" y="108"/>
                </a:lnTo>
                <a:lnTo>
                  <a:pt x="499" y="114"/>
                </a:lnTo>
                <a:lnTo>
                  <a:pt x="505" y="114"/>
                </a:lnTo>
                <a:lnTo>
                  <a:pt x="510" y="120"/>
                </a:lnTo>
                <a:lnTo>
                  <a:pt x="526" y="131"/>
                </a:lnTo>
                <a:lnTo>
                  <a:pt x="532" y="137"/>
                </a:lnTo>
                <a:lnTo>
                  <a:pt x="542" y="142"/>
                </a:lnTo>
                <a:lnTo>
                  <a:pt x="548" y="142"/>
                </a:lnTo>
                <a:lnTo>
                  <a:pt x="553" y="142"/>
                </a:lnTo>
                <a:lnTo>
                  <a:pt x="553" y="148"/>
                </a:lnTo>
                <a:lnTo>
                  <a:pt x="553" y="154"/>
                </a:lnTo>
                <a:lnTo>
                  <a:pt x="553" y="159"/>
                </a:lnTo>
                <a:lnTo>
                  <a:pt x="553" y="165"/>
                </a:lnTo>
                <a:lnTo>
                  <a:pt x="558" y="165"/>
                </a:lnTo>
                <a:lnTo>
                  <a:pt x="564" y="165"/>
                </a:lnTo>
                <a:lnTo>
                  <a:pt x="569" y="171"/>
                </a:lnTo>
                <a:lnTo>
                  <a:pt x="574" y="171"/>
                </a:lnTo>
                <a:lnTo>
                  <a:pt x="574" y="176"/>
                </a:lnTo>
                <a:lnTo>
                  <a:pt x="580" y="176"/>
                </a:lnTo>
                <a:lnTo>
                  <a:pt x="580" y="182"/>
                </a:lnTo>
                <a:lnTo>
                  <a:pt x="585" y="182"/>
                </a:lnTo>
                <a:lnTo>
                  <a:pt x="585" y="188"/>
                </a:lnTo>
                <a:lnTo>
                  <a:pt x="591" y="193"/>
                </a:lnTo>
                <a:lnTo>
                  <a:pt x="596" y="199"/>
                </a:lnTo>
                <a:lnTo>
                  <a:pt x="596" y="205"/>
                </a:lnTo>
                <a:lnTo>
                  <a:pt x="601" y="210"/>
                </a:lnTo>
                <a:lnTo>
                  <a:pt x="601" y="216"/>
                </a:lnTo>
                <a:lnTo>
                  <a:pt x="607" y="216"/>
                </a:lnTo>
                <a:lnTo>
                  <a:pt x="607" y="222"/>
                </a:lnTo>
                <a:lnTo>
                  <a:pt x="607" y="227"/>
                </a:lnTo>
                <a:lnTo>
                  <a:pt x="612" y="227"/>
                </a:lnTo>
                <a:lnTo>
                  <a:pt x="617" y="227"/>
                </a:lnTo>
                <a:lnTo>
                  <a:pt x="617" y="233"/>
                </a:lnTo>
                <a:lnTo>
                  <a:pt x="623" y="239"/>
                </a:lnTo>
                <a:lnTo>
                  <a:pt x="623" y="245"/>
                </a:lnTo>
                <a:lnTo>
                  <a:pt x="623" y="250"/>
                </a:lnTo>
                <a:lnTo>
                  <a:pt x="617" y="256"/>
                </a:lnTo>
                <a:lnTo>
                  <a:pt x="623" y="256"/>
                </a:lnTo>
                <a:lnTo>
                  <a:pt x="623" y="262"/>
                </a:lnTo>
                <a:lnTo>
                  <a:pt x="628" y="262"/>
                </a:lnTo>
                <a:lnTo>
                  <a:pt x="633" y="267"/>
                </a:lnTo>
                <a:lnTo>
                  <a:pt x="639" y="273"/>
                </a:lnTo>
                <a:lnTo>
                  <a:pt x="644" y="279"/>
                </a:lnTo>
                <a:lnTo>
                  <a:pt x="644" y="284"/>
                </a:lnTo>
                <a:lnTo>
                  <a:pt x="650" y="284"/>
                </a:lnTo>
                <a:lnTo>
                  <a:pt x="650" y="290"/>
                </a:lnTo>
                <a:lnTo>
                  <a:pt x="655" y="290"/>
                </a:lnTo>
                <a:lnTo>
                  <a:pt x="660" y="290"/>
                </a:lnTo>
                <a:lnTo>
                  <a:pt x="666" y="296"/>
                </a:lnTo>
                <a:lnTo>
                  <a:pt x="671" y="290"/>
                </a:lnTo>
                <a:lnTo>
                  <a:pt x="671" y="296"/>
                </a:lnTo>
                <a:lnTo>
                  <a:pt x="676" y="301"/>
                </a:lnTo>
                <a:lnTo>
                  <a:pt x="676" y="307"/>
                </a:lnTo>
                <a:lnTo>
                  <a:pt x="676" y="313"/>
                </a:lnTo>
                <a:lnTo>
                  <a:pt x="682" y="313"/>
                </a:lnTo>
                <a:lnTo>
                  <a:pt x="682" y="318"/>
                </a:lnTo>
                <a:lnTo>
                  <a:pt x="687" y="318"/>
                </a:lnTo>
                <a:lnTo>
                  <a:pt x="687" y="324"/>
                </a:lnTo>
                <a:lnTo>
                  <a:pt x="687" y="330"/>
                </a:lnTo>
                <a:lnTo>
                  <a:pt x="692" y="335"/>
                </a:lnTo>
                <a:lnTo>
                  <a:pt x="698" y="341"/>
                </a:lnTo>
                <a:lnTo>
                  <a:pt x="703" y="341"/>
                </a:lnTo>
                <a:lnTo>
                  <a:pt x="703" y="347"/>
                </a:lnTo>
                <a:lnTo>
                  <a:pt x="719" y="352"/>
                </a:lnTo>
                <a:lnTo>
                  <a:pt x="725" y="358"/>
                </a:lnTo>
                <a:lnTo>
                  <a:pt x="730" y="364"/>
                </a:lnTo>
                <a:lnTo>
                  <a:pt x="735" y="364"/>
                </a:lnTo>
                <a:lnTo>
                  <a:pt x="741" y="370"/>
                </a:lnTo>
                <a:lnTo>
                  <a:pt x="746" y="375"/>
                </a:lnTo>
                <a:lnTo>
                  <a:pt x="751" y="375"/>
                </a:lnTo>
                <a:lnTo>
                  <a:pt x="757" y="381"/>
                </a:lnTo>
                <a:lnTo>
                  <a:pt x="762" y="381"/>
                </a:lnTo>
                <a:lnTo>
                  <a:pt x="768" y="381"/>
                </a:lnTo>
                <a:lnTo>
                  <a:pt x="773" y="387"/>
                </a:lnTo>
                <a:lnTo>
                  <a:pt x="773" y="392"/>
                </a:lnTo>
                <a:lnTo>
                  <a:pt x="778" y="398"/>
                </a:lnTo>
                <a:lnTo>
                  <a:pt x="784" y="404"/>
                </a:lnTo>
                <a:lnTo>
                  <a:pt x="789" y="404"/>
                </a:lnTo>
                <a:lnTo>
                  <a:pt x="789" y="409"/>
                </a:lnTo>
                <a:lnTo>
                  <a:pt x="794" y="409"/>
                </a:lnTo>
                <a:lnTo>
                  <a:pt x="800" y="409"/>
                </a:lnTo>
                <a:lnTo>
                  <a:pt x="800" y="415"/>
                </a:lnTo>
                <a:lnTo>
                  <a:pt x="805" y="415"/>
                </a:lnTo>
                <a:lnTo>
                  <a:pt x="810" y="421"/>
                </a:lnTo>
                <a:lnTo>
                  <a:pt x="816" y="421"/>
                </a:lnTo>
                <a:lnTo>
                  <a:pt x="816" y="426"/>
                </a:lnTo>
                <a:lnTo>
                  <a:pt x="821" y="426"/>
                </a:lnTo>
                <a:lnTo>
                  <a:pt x="827" y="432"/>
                </a:lnTo>
                <a:lnTo>
                  <a:pt x="832" y="443"/>
                </a:lnTo>
                <a:lnTo>
                  <a:pt x="832" y="449"/>
                </a:lnTo>
                <a:lnTo>
                  <a:pt x="837" y="449"/>
                </a:lnTo>
                <a:lnTo>
                  <a:pt x="837" y="455"/>
                </a:lnTo>
                <a:lnTo>
                  <a:pt x="843" y="460"/>
                </a:lnTo>
                <a:lnTo>
                  <a:pt x="843" y="466"/>
                </a:lnTo>
                <a:lnTo>
                  <a:pt x="837" y="477"/>
                </a:lnTo>
                <a:lnTo>
                  <a:pt x="832" y="483"/>
                </a:lnTo>
                <a:lnTo>
                  <a:pt x="827" y="494"/>
                </a:lnTo>
                <a:lnTo>
                  <a:pt x="816" y="512"/>
                </a:lnTo>
                <a:lnTo>
                  <a:pt x="800" y="534"/>
                </a:lnTo>
                <a:lnTo>
                  <a:pt x="794" y="540"/>
                </a:lnTo>
                <a:lnTo>
                  <a:pt x="794" y="546"/>
                </a:lnTo>
                <a:lnTo>
                  <a:pt x="784" y="557"/>
                </a:lnTo>
                <a:lnTo>
                  <a:pt x="784" y="563"/>
                </a:lnTo>
                <a:lnTo>
                  <a:pt x="778" y="568"/>
                </a:lnTo>
                <a:lnTo>
                  <a:pt x="768" y="568"/>
                </a:lnTo>
                <a:lnTo>
                  <a:pt x="762" y="574"/>
                </a:lnTo>
                <a:lnTo>
                  <a:pt x="741" y="574"/>
                </a:lnTo>
                <a:lnTo>
                  <a:pt x="730" y="574"/>
                </a:lnTo>
                <a:lnTo>
                  <a:pt x="725" y="574"/>
                </a:lnTo>
                <a:lnTo>
                  <a:pt x="719" y="574"/>
                </a:lnTo>
                <a:lnTo>
                  <a:pt x="714" y="580"/>
                </a:lnTo>
                <a:lnTo>
                  <a:pt x="714" y="574"/>
                </a:lnTo>
                <a:lnTo>
                  <a:pt x="719" y="574"/>
                </a:lnTo>
                <a:lnTo>
                  <a:pt x="719" y="568"/>
                </a:lnTo>
                <a:lnTo>
                  <a:pt x="719" y="563"/>
                </a:lnTo>
                <a:lnTo>
                  <a:pt x="719" y="557"/>
                </a:lnTo>
                <a:lnTo>
                  <a:pt x="719" y="551"/>
                </a:lnTo>
                <a:lnTo>
                  <a:pt x="719" y="546"/>
                </a:lnTo>
                <a:lnTo>
                  <a:pt x="714" y="540"/>
                </a:lnTo>
                <a:lnTo>
                  <a:pt x="709" y="534"/>
                </a:lnTo>
                <a:lnTo>
                  <a:pt x="709" y="529"/>
                </a:lnTo>
                <a:lnTo>
                  <a:pt x="709" y="523"/>
                </a:lnTo>
                <a:lnTo>
                  <a:pt x="709" y="512"/>
                </a:lnTo>
                <a:lnTo>
                  <a:pt x="709" y="506"/>
                </a:lnTo>
                <a:lnTo>
                  <a:pt x="703" y="506"/>
                </a:lnTo>
                <a:lnTo>
                  <a:pt x="698" y="500"/>
                </a:lnTo>
                <a:lnTo>
                  <a:pt x="692" y="500"/>
                </a:lnTo>
                <a:lnTo>
                  <a:pt x="687" y="494"/>
                </a:lnTo>
                <a:lnTo>
                  <a:pt x="682" y="494"/>
                </a:lnTo>
                <a:lnTo>
                  <a:pt x="682" y="489"/>
                </a:lnTo>
                <a:lnTo>
                  <a:pt x="676" y="489"/>
                </a:lnTo>
                <a:lnTo>
                  <a:pt x="666" y="489"/>
                </a:lnTo>
                <a:lnTo>
                  <a:pt x="660" y="483"/>
                </a:lnTo>
                <a:lnTo>
                  <a:pt x="660" y="477"/>
                </a:lnTo>
                <a:lnTo>
                  <a:pt x="655" y="483"/>
                </a:lnTo>
                <a:lnTo>
                  <a:pt x="644" y="489"/>
                </a:lnTo>
                <a:lnTo>
                  <a:pt x="639" y="494"/>
                </a:lnTo>
                <a:lnTo>
                  <a:pt x="633" y="494"/>
                </a:lnTo>
                <a:lnTo>
                  <a:pt x="628" y="500"/>
                </a:lnTo>
                <a:lnTo>
                  <a:pt x="617" y="506"/>
                </a:lnTo>
                <a:lnTo>
                  <a:pt x="612" y="512"/>
                </a:lnTo>
                <a:lnTo>
                  <a:pt x="607" y="512"/>
                </a:lnTo>
                <a:lnTo>
                  <a:pt x="607" y="517"/>
                </a:lnTo>
                <a:lnTo>
                  <a:pt x="607" y="523"/>
                </a:lnTo>
                <a:lnTo>
                  <a:pt x="607" y="534"/>
                </a:lnTo>
                <a:lnTo>
                  <a:pt x="612" y="540"/>
                </a:lnTo>
                <a:lnTo>
                  <a:pt x="612" y="546"/>
                </a:lnTo>
                <a:lnTo>
                  <a:pt x="617" y="568"/>
                </a:lnTo>
                <a:lnTo>
                  <a:pt x="623" y="580"/>
                </a:lnTo>
                <a:lnTo>
                  <a:pt x="623" y="585"/>
                </a:lnTo>
                <a:lnTo>
                  <a:pt x="617" y="591"/>
                </a:lnTo>
                <a:lnTo>
                  <a:pt x="617" y="597"/>
                </a:lnTo>
                <a:lnTo>
                  <a:pt x="623" y="602"/>
                </a:lnTo>
                <a:lnTo>
                  <a:pt x="628" y="608"/>
                </a:lnTo>
                <a:lnTo>
                  <a:pt x="623" y="608"/>
                </a:lnTo>
                <a:lnTo>
                  <a:pt x="617" y="608"/>
                </a:lnTo>
                <a:lnTo>
                  <a:pt x="612" y="608"/>
                </a:lnTo>
                <a:lnTo>
                  <a:pt x="607" y="608"/>
                </a:lnTo>
                <a:lnTo>
                  <a:pt x="601" y="608"/>
                </a:lnTo>
                <a:lnTo>
                  <a:pt x="596" y="608"/>
                </a:lnTo>
                <a:lnTo>
                  <a:pt x="591" y="608"/>
                </a:lnTo>
                <a:lnTo>
                  <a:pt x="585" y="608"/>
                </a:lnTo>
                <a:lnTo>
                  <a:pt x="580" y="608"/>
                </a:lnTo>
                <a:lnTo>
                  <a:pt x="574" y="614"/>
                </a:lnTo>
                <a:lnTo>
                  <a:pt x="569" y="614"/>
                </a:lnTo>
                <a:lnTo>
                  <a:pt x="564" y="614"/>
                </a:lnTo>
                <a:lnTo>
                  <a:pt x="564" y="619"/>
                </a:lnTo>
                <a:lnTo>
                  <a:pt x="564" y="625"/>
                </a:lnTo>
                <a:lnTo>
                  <a:pt x="558" y="631"/>
                </a:lnTo>
                <a:lnTo>
                  <a:pt x="553" y="648"/>
                </a:lnTo>
                <a:lnTo>
                  <a:pt x="553" y="654"/>
                </a:lnTo>
                <a:lnTo>
                  <a:pt x="553" y="659"/>
                </a:lnTo>
                <a:lnTo>
                  <a:pt x="558" y="676"/>
                </a:lnTo>
                <a:lnTo>
                  <a:pt x="564" y="688"/>
                </a:lnTo>
                <a:lnTo>
                  <a:pt x="569" y="705"/>
                </a:lnTo>
                <a:lnTo>
                  <a:pt x="580" y="722"/>
                </a:lnTo>
                <a:lnTo>
                  <a:pt x="580" y="727"/>
                </a:lnTo>
                <a:lnTo>
                  <a:pt x="580" y="733"/>
                </a:lnTo>
                <a:lnTo>
                  <a:pt x="580" y="744"/>
                </a:lnTo>
                <a:lnTo>
                  <a:pt x="574" y="756"/>
                </a:lnTo>
                <a:lnTo>
                  <a:pt x="574" y="762"/>
                </a:lnTo>
                <a:lnTo>
                  <a:pt x="569" y="773"/>
                </a:lnTo>
                <a:lnTo>
                  <a:pt x="569" y="779"/>
                </a:lnTo>
                <a:lnTo>
                  <a:pt x="569" y="790"/>
                </a:lnTo>
                <a:lnTo>
                  <a:pt x="564" y="796"/>
                </a:lnTo>
                <a:lnTo>
                  <a:pt x="564" y="801"/>
                </a:lnTo>
                <a:lnTo>
                  <a:pt x="569" y="807"/>
                </a:lnTo>
                <a:lnTo>
                  <a:pt x="569" y="813"/>
                </a:lnTo>
                <a:lnTo>
                  <a:pt x="574" y="818"/>
                </a:lnTo>
                <a:lnTo>
                  <a:pt x="574" y="824"/>
                </a:lnTo>
                <a:lnTo>
                  <a:pt x="569" y="830"/>
                </a:lnTo>
                <a:lnTo>
                  <a:pt x="569" y="841"/>
                </a:lnTo>
                <a:lnTo>
                  <a:pt x="564" y="852"/>
                </a:lnTo>
                <a:lnTo>
                  <a:pt x="564" y="864"/>
                </a:lnTo>
                <a:lnTo>
                  <a:pt x="564" y="869"/>
                </a:lnTo>
                <a:lnTo>
                  <a:pt x="564" y="875"/>
                </a:lnTo>
                <a:lnTo>
                  <a:pt x="564" y="881"/>
                </a:lnTo>
                <a:close/>
              </a:path>
            </a:pathLst>
          </a:custGeom>
          <a:solidFill>
            <a:srgbClr val="6699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41348" name="Freeform 572">
            <a:extLst>
              <a:ext uri="{FF2B5EF4-FFF2-40B4-BE49-F238E27FC236}">
                <a16:creationId xmlns:a16="http://schemas.microsoft.com/office/drawing/2014/main" id="{00000000-0008-0000-0200-0000C4823400}"/>
              </a:ext>
            </a:extLst>
          </xdr:cNvPr>
          <xdr:cNvSpPr>
            <a:spLocks/>
          </xdr:cNvSpPr>
        </xdr:nvSpPr>
        <xdr:spPr bwMode="auto">
          <a:xfrm>
            <a:off x="744330" y="3674768"/>
            <a:ext cx="92818" cy="262295"/>
          </a:xfrm>
          <a:custGeom>
            <a:avLst/>
            <a:gdLst>
              <a:gd name="T0" fmla="*/ 2147483646 w 75"/>
              <a:gd name="T1" fmla="*/ 2147483646 h 193"/>
              <a:gd name="T2" fmla="*/ 2147483646 w 75"/>
              <a:gd name="T3" fmla="*/ 2147483646 h 193"/>
              <a:gd name="T4" fmla="*/ 2147483646 w 75"/>
              <a:gd name="T5" fmla="*/ 2147483646 h 193"/>
              <a:gd name="T6" fmla="*/ 2147483646 w 75"/>
              <a:gd name="T7" fmla="*/ 2147483646 h 193"/>
              <a:gd name="T8" fmla="*/ 2147483646 w 75"/>
              <a:gd name="T9" fmla="*/ 0 h 193"/>
              <a:gd name="T10" fmla="*/ 2147483646 w 75"/>
              <a:gd name="T11" fmla="*/ 2147483646 h 193"/>
              <a:gd name="T12" fmla="*/ 2147483646 w 75"/>
              <a:gd name="T13" fmla="*/ 2147483646 h 193"/>
              <a:gd name="T14" fmla="*/ 2147483646 w 75"/>
              <a:gd name="T15" fmla="*/ 2147483646 h 193"/>
              <a:gd name="T16" fmla="*/ 2147483646 w 75"/>
              <a:gd name="T17" fmla="*/ 2147483646 h 193"/>
              <a:gd name="T18" fmla="*/ 2147483646 w 75"/>
              <a:gd name="T19" fmla="*/ 2147483646 h 193"/>
              <a:gd name="T20" fmla="*/ 2147483646 w 75"/>
              <a:gd name="T21" fmla="*/ 2147483646 h 193"/>
              <a:gd name="T22" fmla="*/ 2147483646 w 75"/>
              <a:gd name="T23" fmla="*/ 2147483646 h 193"/>
              <a:gd name="T24" fmla="*/ 2147483646 w 75"/>
              <a:gd name="T25" fmla="*/ 2147483646 h 193"/>
              <a:gd name="T26" fmla="*/ 2147483646 w 75"/>
              <a:gd name="T27" fmla="*/ 2147483646 h 193"/>
              <a:gd name="T28" fmla="*/ 2147483646 w 75"/>
              <a:gd name="T29" fmla="*/ 2147483646 h 193"/>
              <a:gd name="T30" fmla="*/ 2147483646 w 75"/>
              <a:gd name="T31" fmla="*/ 2147483646 h 193"/>
              <a:gd name="T32" fmla="*/ 2147483646 w 75"/>
              <a:gd name="T33" fmla="*/ 2147483646 h 193"/>
              <a:gd name="T34" fmla="*/ 2147483646 w 75"/>
              <a:gd name="T35" fmla="*/ 2147483646 h 193"/>
              <a:gd name="T36" fmla="*/ 2147483646 w 75"/>
              <a:gd name="T37" fmla="*/ 2147483646 h 193"/>
              <a:gd name="T38" fmla="*/ 2147483646 w 75"/>
              <a:gd name="T39" fmla="*/ 2147483646 h 193"/>
              <a:gd name="T40" fmla="*/ 2147483646 w 75"/>
              <a:gd name="T41" fmla="*/ 2147483646 h 193"/>
              <a:gd name="T42" fmla="*/ 2147483646 w 75"/>
              <a:gd name="T43" fmla="*/ 2147483646 h 193"/>
              <a:gd name="T44" fmla="*/ 2147483646 w 75"/>
              <a:gd name="T45" fmla="*/ 2147483646 h 193"/>
              <a:gd name="T46" fmla="*/ 2147483646 w 75"/>
              <a:gd name="T47" fmla="*/ 2147483646 h 193"/>
              <a:gd name="T48" fmla="*/ 2147483646 w 75"/>
              <a:gd name="T49" fmla="*/ 2147483646 h 193"/>
              <a:gd name="T50" fmla="*/ 2147483646 w 75"/>
              <a:gd name="T51" fmla="*/ 2147483646 h 193"/>
              <a:gd name="T52" fmla="*/ 2147483646 w 75"/>
              <a:gd name="T53" fmla="*/ 2147483646 h 193"/>
              <a:gd name="T54" fmla="*/ 2147483646 w 75"/>
              <a:gd name="T55" fmla="*/ 2147483646 h 193"/>
              <a:gd name="T56" fmla="*/ 2147483646 w 75"/>
              <a:gd name="T57" fmla="*/ 2147483646 h 193"/>
              <a:gd name="T58" fmla="*/ 2147483646 w 75"/>
              <a:gd name="T59" fmla="*/ 2147483646 h 193"/>
              <a:gd name="T60" fmla="*/ 2147483646 w 75"/>
              <a:gd name="T61" fmla="*/ 2147483646 h 193"/>
              <a:gd name="T62" fmla="*/ 2147483646 w 75"/>
              <a:gd name="T63" fmla="*/ 2147483646 h 193"/>
              <a:gd name="T64" fmla="*/ 2147483646 w 75"/>
              <a:gd name="T65" fmla="*/ 2147483646 h 193"/>
              <a:gd name="T66" fmla="*/ 2147483646 w 75"/>
              <a:gd name="T67" fmla="*/ 2147483646 h 193"/>
              <a:gd name="T68" fmla="*/ 2147483646 w 75"/>
              <a:gd name="T69" fmla="*/ 2147483646 h 193"/>
              <a:gd name="T70" fmla="*/ 2147483646 w 75"/>
              <a:gd name="T71" fmla="*/ 2147483646 h 193"/>
              <a:gd name="T72" fmla="*/ 2147483646 w 75"/>
              <a:gd name="T73" fmla="*/ 2147483646 h 193"/>
              <a:gd name="T74" fmla="*/ 2147483646 w 75"/>
              <a:gd name="T75" fmla="*/ 2147483646 h 193"/>
              <a:gd name="T76" fmla="*/ 2147483646 w 75"/>
              <a:gd name="T77" fmla="*/ 2147483646 h 193"/>
              <a:gd name="T78" fmla="*/ 2147483646 w 75"/>
              <a:gd name="T79" fmla="*/ 2147483646 h 193"/>
              <a:gd name="T80" fmla="*/ 2147483646 w 75"/>
              <a:gd name="T81" fmla="*/ 2147483646 h 193"/>
              <a:gd name="T82" fmla="*/ 2147483646 w 75"/>
              <a:gd name="T83" fmla="*/ 2147483646 h 193"/>
              <a:gd name="T84" fmla="*/ 2147483646 w 75"/>
              <a:gd name="T85" fmla="*/ 2147483646 h 193"/>
              <a:gd name="T86" fmla="*/ 2147483646 w 75"/>
              <a:gd name="T87" fmla="*/ 2147483646 h 193"/>
              <a:gd name="T88" fmla="*/ 2147483646 w 75"/>
              <a:gd name="T89" fmla="*/ 2147483646 h 193"/>
              <a:gd name="T90" fmla="*/ 2147483646 w 75"/>
              <a:gd name="T91" fmla="*/ 2147483646 h 193"/>
              <a:gd name="T92" fmla="*/ 2147483646 w 75"/>
              <a:gd name="T93" fmla="*/ 2147483646 h 193"/>
              <a:gd name="T94" fmla="*/ 2147483646 w 75"/>
              <a:gd name="T95" fmla="*/ 2147483646 h 193"/>
              <a:gd name="T96" fmla="*/ 0 w 75"/>
              <a:gd name="T97" fmla="*/ 2147483646 h 193"/>
              <a:gd name="T98" fmla="*/ 2147483646 w 75"/>
              <a:gd name="T99" fmla="*/ 2147483646 h 193"/>
              <a:gd name="T100" fmla="*/ 0 w 75"/>
              <a:gd name="T101" fmla="*/ 2147483646 h 193"/>
              <a:gd name="T102" fmla="*/ 2147483646 w 75"/>
              <a:gd name="T103" fmla="*/ 2147483646 h 193"/>
              <a:gd name="T104" fmla="*/ 2147483646 w 75"/>
              <a:gd name="T105" fmla="*/ 2147483646 h 193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75"/>
              <a:gd name="T160" fmla="*/ 0 h 193"/>
              <a:gd name="T161" fmla="*/ 75 w 75"/>
              <a:gd name="T162" fmla="*/ 193 h 193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75" h="193">
                <a:moveTo>
                  <a:pt x="11" y="23"/>
                </a:moveTo>
                <a:lnTo>
                  <a:pt x="6" y="17"/>
                </a:lnTo>
                <a:lnTo>
                  <a:pt x="6" y="11"/>
                </a:lnTo>
                <a:lnTo>
                  <a:pt x="11" y="6"/>
                </a:lnTo>
                <a:lnTo>
                  <a:pt x="11" y="0"/>
                </a:lnTo>
                <a:lnTo>
                  <a:pt x="16" y="6"/>
                </a:lnTo>
                <a:lnTo>
                  <a:pt x="22" y="6"/>
                </a:lnTo>
                <a:lnTo>
                  <a:pt x="27" y="6"/>
                </a:lnTo>
                <a:lnTo>
                  <a:pt x="27" y="0"/>
                </a:lnTo>
                <a:lnTo>
                  <a:pt x="33" y="0"/>
                </a:lnTo>
                <a:lnTo>
                  <a:pt x="33" y="6"/>
                </a:lnTo>
                <a:lnTo>
                  <a:pt x="33" y="11"/>
                </a:lnTo>
                <a:lnTo>
                  <a:pt x="33" y="17"/>
                </a:lnTo>
                <a:lnTo>
                  <a:pt x="33" y="23"/>
                </a:lnTo>
                <a:lnTo>
                  <a:pt x="38" y="23"/>
                </a:lnTo>
                <a:lnTo>
                  <a:pt x="38" y="29"/>
                </a:lnTo>
                <a:lnTo>
                  <a:pt x="38" y="34"/>
                </a:lnTo>
                <a:lnTo>
                  <a:pt x="33" y="40"/>
                </a:lnTo>
                <a:lnTo>
                  <a:pt x="33" y="46"/>
                </a:lnTo>
                <a:lnTo>
                  <a:pt x="33" y="51"/>
                </a:lnTo>
                <a:lnTo>
                  <a:pt x="33" y="57"/>
                </a:lnTo>
                <a:lnTo>
                  <a:pt x="38" y="57"/>
                </a:lnTo>
                <a:lnTo>
                  <a:pt x="38" y="63"/>
                </a:lnTo>
                <a:lnTo>
                  <a:pt x="38" y="68"/>
                </a:lnTo>
                <a:lnTo>
                  <a:pt x="43" y="68"/>
                </a:lnTo>
                <a:lnTo>
                  <a:pt x="49" y="74"/>
                </a:lnTo>
                <a:lnTo>
                  <a:pt x="49" y="80"/>
                </a:lnTo>
                <a:lnTo>
                  <a:pt x="49" y="85"/>
                </a:lnTo>
                <a:lnTo>
                  <a:pt x="54" y="85"/>
                </a:lnTo>
                <a:lnTo>
                  <a:pt x="54" y="91"/>
                </a:lnTo>
                <a:lnTo>
                  <a:pt x="54" y="97"/>
                </a:lnTo>
                <a:lnTo>
                  <a:pt x="59" y="102"/>
                </a:lnTo>
                <a:lnTo>
                  <a:pt x="65" y="108"/>
                </a:lnTo>
                <a:lnTo>
                  <a:pt x="70" y="108"/>
                </a:lnTo>
                <a:lnTo>
                  <a:pt x="65" y="114"/>
                </a:lnTo>
                <a:lnTo>
                  <a:pt x="70" y="119"/>
                </a:lnTo>
                <a:lnTo>
                  <a:pt x="70" y="125"/>
                </a:lnTo>
                <a:lnTo>
                  <a:pt x="65" y="125"/>
                </a:lnTo>
                <a:lnTo>
                  <a:pt x="65" y="131"/>
                </a:lnTo>
                <a:lnTo>
                  <a:pt x="65" y="136"/>
                </a:lnTo>
                <a:lnTo>
                  <a:pt x="70" y="136"/>
                </a:lnTo>
                <a:lnTo>
                  <a:pt x="70" y="142"/>
                </a:lnTo>
                <a:lnTo>
                  <a:pt x="70" y="148"/>
                </a:lnTo>
                <a:lnTo>
                  <a:pt x="75" y="148"/>
                </a:lnTo>
                <a:lnTo>
                  <a:pt x="70" y="148"/>
                </a:lnTo>
                <a:lnTo>
                  <a:pt x="70" y="154"/>
                </a:lnTo>
                <a:lnTo>
                  <a:pt x="65" y="159"/>
                </a:lnTo>
                <a:lnTo>
                  <a:pt x="65" y="165"/>
                </a:lnTo>
                <a:lnTo>
                  <a:pt x="59" y="165"/>
                </a:lnTo>
                <a:lnTo>
                  <a:pt x="59" y="171"/>
                </a:lnTo>
                <a:lnTo>
                  <a:pt x="54" y="176"/>
                </a:lnTo>
                <a:lnTo>
                  <a:pt x="54" y="182"/>
                </a:lnTo>
                <a:lnTo>
                  <a:pt x="49" y="182"/>
                </a:lnTo>
                <a:lnTo>
                  <a:pt x="43" y="188"/>
                </a:lnTo>
                <a:lnTo>
                  <a:pt x="38" y="193"/>
                </a:lnTo>
                <a:lnTo>
                  <a:pt x="33" y="193"/>
                </a:lnTo>
                <a:lnTo>
                  <a:pt x="33" y="188"/>
                </a:lnTo>
                <a:lnTo>
                  <a:pt x="33" y="182"/>
                </a:lnTo>
                <a:lnTo>
                  <a:pt x="33" y="176"/>
                </a:lnTo>
                <a:lnTo>
                  <a:pt x="33" y="171"/>
                </a:lnTo>
                <a:lnTo>
                  <a:pt x="33" y="165"/>
                </a:lnTo>
                <a:lnTo>
                  <a:pt x="33" y="159"/>
                </a:lnTo>
                <a:lnTo>
                  <a:pt x="27" y="159"/>
                </a:lnTo>
                <a:lnTo>
                  <a:pt x="22" y="159"/>
                </a:lnTo>
                <a:lnTo>
                  <a:pt x="22" y="154"/>
                </a:lnTo>
                <a:lnTo>
                  <a:pt x="16" y="148"/>
                </a:lnTo>
                <a:lnTo>
                  <a:pt x="16" y="142"/>
                </a:lnTo>
                <a:lnTo>
                  <a:pt x="22" y="142"/>
                </a:lnTo>
                <a:lnTo>
                  <a:pt x="27" y="136"/>
                </a:lnTo>
                <a:lnTo>
                  <a:pt x="27" y="131"/>
                </a:lnTo>
                <a:lnTo>
                  <a:pt x="33" y="125"/>
                </a:lnTo>
                <a:lnTo>
                  <a:pt x="27" y="125"/>
                </a:lnTo>
                <a:lnTo>
                  <a:pt x="27" y="119"/>
                </a:lnTo>
                <a:lnTo>
                  <a:pt x="22" y="119"/>
                </a:lnTo>
                <a:lnTo>
                  <a:pt x="22" y="114"/>
                </a:lnTo>
                <a:lnTo>
                  <a:pt x="16" y="114"/>
                </a:lnTo>
                <a:lnTo>
                  <a:pt x="11" y="114"/>
                </a:lnTo>
                <a:lnTo>
                  <a:pt x="11" y="119"/>
                </a:lnTo>
                <a:lnTo>
                  <a:pt x="6" y="114"/>
                </a:lnTo>
                <a:lnTo>
                  <a:pt x="11" y="114"/>
                </a:lnTo>
                <a:lnTo>
                  <a:pt x="16" y="114"/>
                </a:lnTo>
                <a:lnTo>
                  <a:pt x="16" y="108"/>
                </a:lnTo>
                <a:lnTo>
                  <a:pt x="22" y="108"/>
                </a:lnTo>
                <a:lnTo>
                  <a:pt x="22" y="102"/>
                </a:lnTo>
                <a:lnTo>
                  <a:pt x="22" y="97"/>
                </a:lnTo>
                <a:lnTo>
                  <a:pt x="16" y="97"/>
                </a:lnTo>
                <a:lnTo>
                  <a:pt x="22" y="97"/>
                </a:lnTo>
                <a:lnTo>
                  <a:pt x="22" y="91"/>
                </a:lnTo>
                <a:lnTo>
                  <a:pt x="22" y="85"/>
                </a:lnTo>
                <a:lnTo>
                  <a:pt x="16" y="85"/>
                </a:lnTo>
                <a:lnTo>
                  <a:pt x="16" y="80"/>
                </a:lnTo>
                <a:lnTo>
                  <a:pt x="11" y="80"/>
                </a:lnTo>
                <a:lnTo>
                  <a:pt x="11" y="74"/>
                </a:lnTo>
                <a:lnTo>
                  <a:pt x="11" y="68"/>
                </a:lnTo>
                <a:lnTo>
                  <a:pt x="11" y="63"/>
                </a:lnTo>
                <a:lnTo>
                  <a:pt x="6" y="63"/>
                </a:lnTo>
                <a:lnTo>
                  <a:pt x="0" y="63"/>
                </a:lnTo>
                <a:lnTo>
                  <a:pt x="0" y="57"/>
                </a:lnTo>
                <a:lnTo>
                  <a:pt x="6" y="57"/>
                </a:lnTo>
                <a:lnTo>
                  <a:pt x="6" y="51"/>
                </a:lnTo>
                <a:lnTo>
                  <a:pt x="6" y="46"/>
                </a:lnTo>
                <a:lnTo>
                  <a:pt x="0" y="40"/>
                </a:lnTo>
                <a:lnTo>
                  <a:pt x="6" y="34"/>
                </a:lnTo>
                <a:lnTo>
                  <a:pt x="11" y="34"/>
                </a:lnTo>
                <a:lnTo>
                  <a:pt x="11" y="29"/>
                </a:lnTo>
                <a:lnTo>
                  <a:pt x="11" y="23"/>
                </a:lnTo>
                <a:close/>
              </a:path>
            </a:pathLst>
          </a:custGeom>
          <a:solidFill>
            <a:srgbClr val="6699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41349" name="Freeform 573">
            <a:extLst>
              <a:ext uri="{FF2B5EF4-FFF2-40B4-BE49-F238E27FC236}">
                <a16:creationId xmlns:a16="http://schemas.microsoft.com/office/drawing/2014/main" id="{00000000-0008-0000-0200-0000C5823400}"/>
              </a:ext>
            </a:extLst>
          </xdr:cNvPr>
          <xdr:cNvSpPr>
            <a:spLocks/>
          </xdr:cNvSpPr>
        </xdr:nvSpPr>
        <xdr:spPr bwMode="auto">
          <a:xfrm>
            <a:off x="838720" y="3714456"/>
            <a:ext cx="26744" cy="37964"/>
          </a:xfrm>
          <a:custGeom>
            <a:avLst/>
            <a:gdLst>
              <a:gd name="T0" fmla="*/ 0 w 22"/>
              <a:gd name="T1" fmla="*/ 0 h 28"/>
              <a:gd name="T2" fmla="*/ 2147483646 w 22"/>
              <a:gd name="T3" fmla="*/ 0 h 28"/>
              <a:gd name="T4" fmla="*/ 2147483646 w 22"/>
              <a:gd name="T5" fmla="*/ 2147483646 h 28"/>
              <a:gd name="T6" fmla="*/ 2147483646 w 22"/>
              <a:gd name="T7" fmla="*/ 2147483646 h 28"/>
              <a:gd name="T8" fmla="*/ 2147483646 w 22"/>
              <a:gd name="T9" fmla="*/ 2147483646 h 28"/>
              <a:gd name="T10" fmla="*/ 2147483646 w 22"/>
              <a:gd name="T11" fmla="*/ 0 h 28"/>
              <a:gd name="T12" fmla="*/ 2147483646 w 22"/>
              <a:gd name="T13" fmla="*/ 2147483646 h 28"/>
              <a:gd name="T14" fmla="*/ 2147483646 w 22"/>
              <a:gd name="T15" fmla="*/ 2147483646 h 28"/>
              <a:gd name="T16" fmla="*/ 2147483646 w 22"/>
              <a:gd name="T17" fmla="*/ 2147483646 h 28"/>
              <a:gd name="T18" fmla="*/ 2147483646 w 22"/>
              <a:gd name="T19" fmla="*/ 2147483646 h 28"/>
              <a:gd name="T20" fmla="*/ 2147483646 w 22"/>
              <a:gd name="T21" fmla="*/ 2147483646 h 28"/>
              <a:gd name="T22" fmla="*/ 2147483646 w 22"/>
              <a:gd name="T23" fmla="*/ 2147483646 h 28"/>
              <a:gd name="T24" fmla="*/ 2147483646 w 22"/>
              <a:gd name="T25" fmla="*/ 2147483646 h 28"/>
              <a:gd name="T26" fmla="*/ 2147483646 w 22"/>
              <a:gd name="T27" fmla="*/ 2147483646 h 28"/>
              <a:gd name="T28" fmla="*/ 0 w 22"/>
              <a:gd name="T29" fmla="*/ 2147483646 h 28"/>
              <a:gd name="T30" fmla="*/ 0 w 22"/>
              <a:gd name="T31" fmla="*/ 2147483646 h 28"/>
              <a:gd name="T32" fmla="*/ 2147483646 w 22"/>
              <a:gd name="T33" fmla="*/ 2147483646 h 28"/>
              <a:gd name="T34" fmla="*/ 0 w 22"/>
              <a:gd name="T35" fmla="*/ 2147483646 h 28"/>
              <a:gd name="T36" fmla="*/ 0 w 22"/>
              <a:gd name="T37" fmla="*/ 2147483646 h 28"/>
              <a:gd name="T38" fmla="*/ 0 w 22"/>
              <a:gd name="T39" fmla="*/ 0 h 28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2"/>
              <a:gd name="T61" fmla="*/ 0 h 28"/>
              <a:gd name="T62" fmla="*/ 22 w 22"/>
              <a:gd name="T63" fmla="*/ 28 h 28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2" h="28">
                <a:moveTo>
                  <a:pt x="0" y="0"/>
                </a:moveTo>
                <a:lnTo>
                  <a:pt x="6" y="0"/>
                </a:lnTo>
                <a:lnTo>
                  <a:pt x="6" y="5"/>
                </a:lnTo>
                <a:lnTo>
                  <a:pt x="11" y="5"/>
                </a:lnTo>
                <a:lnTo>
                  <a:pt x="17" y="5"/>
                </a:lnTo>
                <a:lnTo>
                  <a:pt x="17" y="0"/>
                </a:lnTo>
                <a:lnTo>
                  <a:pt x="17" y="5"/>
                </a:lnTo>
                <a:lnTo>
                  <a:pt x="22" y="11"/>
                </a:lnTo>
                <a:lnTo>
                  <a:pt x="22" y="17"/>
                </a:lnTo>
                <a:lnTo>
                  <a:pt x="22" y="22"/>
                </a:lnTo>
                <a:lnTo>
                  <a:pt x="17" y="22"/>
                </a:lnTo>
                <a:lnTo>
                  <a:pt x="17" y="28"/>
                </a:lnTo>
                <a:lnTo>
                  <a:pt x="11" y="28"/>
                </a:lnTo>
                <a:lnTo>
                  <a:pt x="6" y="28"/>
                </a:lnTo>
                <a:lnTo>
                  <a:pt x="0" y="28"/>
                </a:lnTo>
                <a:lnTo>
                  <a:pt x="0" y="22"/>
                </a:lnTo>
                <a:lnTo>
                  <a:pt x="6" y="17"/>
                </a:lnTo>
                <a:lnTo>
                  <a:pt x="0" y="11"/>
                </a:lnTo>
                <a:lnTo>
                  <a:pt x="0" y="5"/>
                </a:lnTo>
                <a:lnTo>
                  <a:pt x="0" y="0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50" name="Freeform 574">
            <a:extLst>
              <a:ext uri="{FF2B5EF4-FFF2-40B4-BE49-F238E27FC236}">
                <a16:creationId xmlns:a16="http://schemas.microsoft.com/office/drawing/2014/main" id="{00000000-0008-0000-0200-0000C6823400}"/>
              </a:ext>
            </a:extLst>
          </xdr:cNvPr>
          <xdr:cNvSpPr>
            <a:spLocks/>
          </xdr:cNvSpPr>
        </xdr:nvSpPr>
        <xdr:spPr bwMode="auto">
          <a:xfrm>
            <a:off x="771074" y="3976751"/>
            <a:ext cx="26744" cy="29336"/>
          </a:xfrm>
          <a:custGeom>
            <a:avLst/>
            <a:gdLst>
              <a:gd name="T0" fmla="*/ 0 w 21"/>
              <a:gd name="T1" fmla="*/ 2147483646 h 22"/>
              <a:gd name="T2" fmla="*/ 2147483646 w 21"/>
              <a:gd name="T3" fmla="*/ 2147483646 h 22"/>
              <a:gd name="T4" fmla="*/ 2147483646 w 21"/>
              <a:gd name="T5" fmla="*/ 2147483646 h 22"/>
              <a:gd name="T6" fmla="*/ 0 w 21"/>
              <a:gd name="T7" fmla="*/ 2147483646 h 22"/>
              <a:gd name="T8" fmla="*/ 0 w 21"/>
              <a:gd name="T9" fmla="*/ 0 h 22"/>
              <a:gd name="T10" fmla="*/ 2147483646 w 21"/>
              <a:gd name="T11" fmla="*/ 0 h 22"/>
              <a:gd name="T12" fmla="*/ 2147483646 w 21"/>
              <a:gd name="T13" fmla="*/ 2147483646 h 22"/>
              <a:gd name="T14" fmla="*/ 2147483646 w 21"/>
              <a:gd name="T15" fmla="*/ 2147483646 h 22"/>
              <a:gd name="T16" fmla="*/ 2147483646 w 21"/>
              <a:gd name="T17" fmla="*/ 0 h 22"/>
              <a:gd name="T18" fmla="*/ 2147483646 w 21"/>
              <a:gd name="T19" fmla="*/ 0 h 22"/>
              <a:gd name="T20" fmla="*/ 2147483646 w 21"/>
              <a:gd name="T21" fmla="*/ 2147483646 h 22"/>
              <a:gd name="T22" fmla="*/ 2147483646 w 21"/>
              <a:gd name="T23" fmla="*/ 2147483646 h 22"/>
              <a:gd name="T24" fmla="*/ 2147483646 w 21"/>
              <a:gd name="T25" fmla="*/ 2147483646 h 22"/>
              <a:gd name="T26" fmla="*/ 2147483646 w 21"/>
              <a:gd name="T27" fmla="*/ 2147483646 h 22"/>
              <a:gd name="T28" fmla="*/ 2147483646 w 21"/>
              <a:gd name="T29" fmla="*/ 2147483646 h 22"/>
              <a:gd name="T30" fmla="*/ 2147483646 w 21"/>
              <a:gd name="T31" fmla="*/ 2147483646 h 22"/>
              <a:gd name="T32" fmla="*/ 2147483646 w 21"/>
              <a:gd name="T33" fmla="*/ 2147483646 h 22"/>
              <a:gd name="T34" fmla="*/ 0 w 21"/>
              <a:gd name="T35" fmla="*/ 2147483646 h 22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1"/>
              <a:gd name="T55" fmla="*/ 0 h 22"/>
              <a:gd name="T56" fmla="*/ 21 w 21"/>
              <a:gd name="T57" fmla="*/ 22 h 22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1" h="22">
                <a:moveTo>
                  <a:pt x="0" y="22"/>
                </a:moveTo>
                <a:lnTo>
                  <a:pt x="5" y="17"/>
                </a:lnTo>
                <a:lnTo>
                  <a:pt x="5" y="11"/>
                </a:lnTo>
                <a:lnTo>
                  <a:pt x="0" y="5"/>
                </a:lnTo>
                <a:lnTo>
                  <a:pt x="0" y="0"/>
                </a:lnTo>
                <a:lnTo>
                  <a:pt x="5" y="0"/>
                </a:lnTo>
                <a:lnTo>
                  <a:pt x="11" y="5"/>
                </a:lnTo>
                <a:lnTo>
                  <a:pt x="16" y="5"/>
                </a:lnTo>
                <a:lnTo>
                  <a:pt x="16" y="0"/>
                </a:lnTo>
                <a:lnTo>
                  <a:pt x="21" y="0"/>
                </a:lnTo>
                <a:lnTo>
                  <a:pt x="21" y="5"/>
                </a:lnTo>
                <a:lnTo>
                  <a:pt x="21" y="11"/>
                </a:lnTo>
                <a:lnTo>
                  <a:pt x="21" y="17"/>
                </a:lnTo>
                <a:lnTo>
                  <a:pt x="16" y="17"/>
                </a:lnTo>
                <a:lnTo>
                  <a:pt x="11" y="17"/>
                </a:lnTo>
                <a:lnTo>
                  <a:pt x="11" y="22"/>
                </a:lnTo>
                <a:lnTo>
                  <a:pt x="5" y="22"/>
                </a:lnTo>
                <a:lnTo>
                  <a:pt x="0" y="22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51" name="Freeform 575">
            <a:extLst>
              <a:ext uri="{FF2B5EF4-FFF2-40B4-BE49-F238E27FC236}">
                <a16:creationId xmlns:a16="http://schemas.microsoft.com/office/drawing/2014/main" id="{00000000-0008-0000-0200-0000C7823400}"/>
              </a:ext>
            </a:extLst>
          </xdr:cNvPr>
          <xdr:cNvSpPr>
            <a:spLocks/>
          </xdr:cNvSpPr>
        </xdr:nvSpPr>
        <xdr:spPr bwMode="auto">
          <a:xfrm>
            <a:off x="871757" y="3697200"/>
            <a:ext cx="7865" cy="0"/>
          </a:xfrm>
          <a:custGeom>
            <a:avLst/>
            <a:gdLst>
              <a:gd name="T0" fmla="*/ 0 w 6"/>
              <a:gd name="T1" fmla="*/ 2147483646 w 6"/>
              <a:gd name="T2" fmla="*/ 0 w 6"/>
              <a:gd name="T3" fmla="*/ 0 60000 65536"/>
              <a:gd name="T4" fmla="*/ 0 60000 65536"/>
              <a:gd name="T5" fmla="*/ 0 60000 65536"/>
              <a:gd name="T6" fmla="*/ 0 w 6"/>
              <a:gd name="T7" fmla="*/ 6 w 6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6">
                <a:moveTo>
                  <a:pt x="0" y="0"/>
                </a:move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52" name="Freeform 576">
            <a:extLst>
              <a:ext uri="{FF2B5EF4-FFF2-40B4-BE49-F238E27FC236}">
                <a16:creationId xmlns:a16="http://schemas.microsoft.com/office/drawing/2014/main" id="{00000000-0008-0000-0200-0000C8823400}"/>
              </a:ext>
            </a:extLst>
          </xdr:cNvPr>
          <xdr:cNvSpPr>
            <a:spLocks/>
          </xdr:cNvSpPr>
        </xdr:nvSpPr>
        <xdr:spPr bwMode="auto">
          <a:xfrm>
            <a:off x="763208" y="4014715"/>
            <a:ext cx="7866" cy="6902"/>
          </a:xfrm>
          <a:custGeom>
            <a:avLst/>
            <a:gdLst>
              <a:gd name="T0" fmla="*/ 0 w 6"/>
              <a:gd name="T1" fmla="*/ 2147483646 h 6"/>
              <a:gd name="T2" fmla="*/ 0 w 6"/>
              <a:gd name="T3" fmla="*/ 0 h 6"/>
              <a:gd name="T4" fmla="*/ 2147483646 w 6"/>
              <a:gd name="T5" fmla="*/ 0 h 6"/>
              <a:gd name="T6" fmla="*/ 0 w 6"/>
              <a:gd name="T7" fmla="*/ 2147483646 h 6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6"/>
              <a:gd name="T14" fmla="*/ 6 w 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6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0" y="6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53" name="Freeform 577">
            <a:extLst>
              <a:ext uri="{FF2B5EF4-FFF2-40B4-BE49-F238E27FC236}">
                <a16:creationId xmlns:a16="http://schemas.microsoft.com/office/drawing/2014/main" id="{00000000-0008-0000-0200-0000C9823400}"/>
              </a:ext>
            </a:extLst>
          </xdr:cNvPr>
          <xdr:cNvSpPr>
            <a:spLocks/>
          </xdr:cNvSpPr>
        </xdr:nvSpPr>
        <xdr:spPr bwMode="auto">
          <a:xfrm>
            <a:off x="892208" y="3805915"/>
            <a:ext cx="7866" cy="6902"/>
          </a:xfrm>
          <a:custGeom>
            <a:avLst/>
            <a:gdLst>
              <a:gd name="T0" fmla="*/ 0 w 6"/>
              <a:gd name="T1" fmla="*/ 2147483646 h 5"/>
              <a:gd name="T2" fmla="*/ 0 w 6"/>
              <a:gd name="T3" fmla="*/ 0 h 5"/>
              <a:gd name="T4" fmla="*/ 2147483646 w 6"/>
              <a:gd name="T5" fmla="*/ 0 h 5"/>
              <a:gd name="T6" fmla="*/ 0 w 6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5"/>
              <a:gd name="T14" fmla="*/ 6 w 6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5">
                <a:moveTo>
                  <a:pt x="0" y="5"/>
                </a:moveTo>
                <a:lnTo>
                  <a:pt x="0" y="0"/>
                </a:lnTo>
                <a:lnTo>
                  <a:pt x="6" y="0"/>
                </a:lnTo>
                <a:lnTo>
                  <a:pt x="0" y="5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1354" name="Freeform 578">
            <a:extLst>
              <a:ext uri="{FF2B5EF4-FFF2-40B4-BE49-F238E27FC236}">
                <a16:creationId xmlns:a16="http://schemas.microsoft.com/office/drawing/2014/main" id="{00000000-0008-0000-0200-0000CA823400}"/>
              </a:ext>
            </a:extLst>
          </xdr:cNvPr>
          <xdr:cNvSpPr>
            <a:spLocks/>
          </xdr:cNvSpPr>
        </xdr:nvSpPr>
        <xdr:spPr bwMode="auto">
          <a:xfrm>
            <a:off x="791525" y="3945690"/>
            <a:ext cx="0" cy="6902"/>
          </a:xfrm>
          <a:custGeom>
            <a:avLst/>
            <a:gdLst>
              <a:gd name="T0" fmla="*/ 2147483646 h 6"/>
              <a:gd name="T1" fmla="*/ 0 h 6"/>
              <a:gd name="T2" fmla="*/ 2147483646 h 6"/>
              <a:gd name="T3" fmla="*/ 0 60000 65536"/>
              <a:gd name="T4" fmla="*/ 0 60000 65536"/>
              <a:gd name="T5" fmla="*/ 0 60000 65536"/>
              <a:gd name="T6" fmla="*/ 0 h 6"/>
              <a:gd name="T7" fmla="*/ 6 h 6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6">
                <a:moveTo>
                  <a:pt x="0" y="6"/>
                </a:moveTo>
                <a:lnTo>
                  <a:pt x="0" y="0"/>
                </a:lnTo>
                <a:lnTo>
                  <a:pt x="0" y="6"/>
                </a:lnTo>
                <a:close/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1" name="Rectangle 579">
            <a:extLst>
              <a:ext uri="{FF2B5EF4-FFF2-40B4-BE49-F238E27FC236}">
                <a16:creationId xmlns:a16="http://schemas.microsoft.com/office/drawing/2014/main" id="{00000000-0008-0000-0200-0000AB000000}"/>
              </a:ext>
            </a:extLst>
          </xdr:cNvPr>
          <xdr:cNvSpPr>
            <a:spLocks noChangeArrowheads="1"/>
          </xdr:cNvSpPr>
        </xdr:nvSpPr>
        <xdr:spPr bwMode="auto">
          <a:xfrm>
            <a:off x="894544" y="1733911"/>
            <a:ext cx="906725" cy="447776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>
            <a:spAutoFit/>
          </a:bodyPr>
          <a:lstStyle>
            <a:defPPr>
              <a:defRPr lang="th-TH"/>
            </a:defPPr>
            <a:lvl1pPr marL="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th-TH" sz="800" b="1" kern="0">
                <a:solidFill>
                  <a:prstClr val="black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อ.พานทอง</a:t>
            </a:r>
          </a:p>
          <a:p>
            <a:pPr algn="ctr">
              <a:defRPr/>
            </a:pPr>
            <a:r>
              <a:rPr lang="en-US" sz="800" b="1" kern="0">
                <a:solidFill>
                  <a:prstClr val="black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427</a:t>
            </a:r>
            <a:endParaRPr lang="th-TH" sz="800" b="1" kern="0">
              <a:solidFill>
                <a:prstClr val="black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72" name="Rectangle 580">
            <a:extLst>
              <a:ext uri="{FF2B5EF4-FFF2-40B4-BE49-F238E27FC236}">
                <a16:creationId xmlns:a16="http://schemas.microsoft.com/office/drawing/2014/main" id="{00000000-0008-0000-0200-0000AC000000}"/>
              </a:ext>
            </a:extLst>
          </xdr:cNvPr>
          <xdr:cNvSpPr>
            <a:spLocks noChangeArrowheads="1"/>
          </xdr:cNvSpPr>
        </xdr:nvSpPr>
        <xdr:spPr bwMode="auto">
          <a:xfrm>
            <a:off x="1276701" y="2715286"/>
            <a:ext cx="592971" cy="4477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>
            <a:spAutoFit/>
          </a:bodyPr>
          <a:lstStyle>
            <a:defPPr>
              <a:defRPr lang="th-TH"/>
            </a:defPPr>
            <a:lvl1pPr marL="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th-TH" sz="800" b="1" kern="0">
                <a:solidFill>
                  <a:srgbClr val="FFFF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Tahoma" pitchFamily="34" charset="0"/>
                <a:ea typeface="Tahoma" pitchFamily="34" charset="0"/>
                <a:cs typeface="Tahoma" pitchFamily="34" charset="0"/>
              </a:rPr>
              <a:t>อ.เมือง</a:t>
            </a:r>
            <a:endParaRPr lang="en-US" sz="800" b="1" kern="0">
              <a:solidFill>
                <a:srgbClr val="FFFF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algn="ctr">
              <a:defRPr/>
            </a:pPr>
            <a:r>
              <a:rPr lang="th-TH" sz="800" b="1" kern="0">
                <a:solidFill>
                  <a:srgbClr val="FFFF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800" b="1" kern="0">
                <a:solidFill>
                  <a:srgbClr val="FFFF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Tahoma" pitchFamily="34" charset="0"/>
                <a:ea typeface="Tahoma" pitchFamily="34" charset="0"/>
                <a:cs typeface="Tahoma" pitchFamily="34" charset="0"/>
              </a:rPr>
              <a:t>,</a:t>
            </a:r>
            <a:r>
              <a:rPr lang="th-TH" sz="800" b="1" kern="0">
                <a:solidFill>
                  <a:srgbClr val="FFFF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Tahoma" pitchFamily="34" charset="0"/>
                <a:ea typeface="Tahoma" pitchFamily="34" charset="0"/>
                <a:cs typeface="Tahoma" pitchFamily="34" charset="0"/>
              </a:rPr>
              <a:t>4</a:t>
            </a:r>
            <a:r>
              <a:rPr lang="en-US" sz="800" b="1" kern="0">
                <a:solidFill>
                  <a:srgbClr val="FFFF0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Tahoma" pitchFamily="34" charset="0"/>
                <a:ea typeface="Tahoma" pitchFamily="34" charset="0"/>
                <a:cs typeface="Tahoma" pitchFamily="34" charset="0"/>
              </a:rPr>
              <a:t>90</a:t>
            </a:r>
            <a:endParaRPr lang="th-TH" sz="1100" b="1" kern="0">
              <a:solidFill>
                <a:srgbClr val="FFFF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73" name="Rectangle 581">
            <a:extLst>
              <a:ext uri="{FF2B5EF4-FFF2-40B4-BE49-F238E27FC236}">
                <a16:creationId xmlns:a16="http://schemas.microsoft.com/office/drawing/2014/main" id="{00000000-0008-0000-0200-0000AD000000}"/>
              </a:ext>
            </a:extLst>
          </xdr:cNvPr>
          <xdr:cNvSpPr>
            <a:spLocks noChangeArrowheads="1"/>
          </xdr:cNvSpPr>
        </xdr:nvSpPr>
        <xdr:spPr bwMode="auto">
          <a:xfrm>
            <a:off x="3385986" y="3125235"/>
            <a:ext cx="836532" cy="439894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>
            <a:spAutoFit/>
          </a:bodyPr>
          <a:lstStyle>
            <a:defPPr>
              <a:defRPr lang="th-TH"/>
            </a:defPPr>
            <a:lvl1pPr marL="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th-TH" sz="800" b="1" kern="0">
                <a:solidFill>
                  <a:srgbClr val="000000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อ.บ่อทอง</a:t>
            </a:r>
          </a:p>
          <a:p>
            <a:pPr algn="ctr">
              <a:defRPr/>
            </a:pPr>
            <a:r>
              <a:rPr lang="en-US" sz="800" b="1" kern="0">
                <a:solidFill>
                  <a:srgbClr val="000000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6</a:t>
            </a:r>
            <a:r>
              <a:rPr lang="th-TH" sz="800" b="1" kern="0">
                <a:solidFill>
                  <a:srgbClr val="000000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4</a:t>
            </a:r>
            <a:endParaRPr lang="th-TH" sz="800" b="1" kern="0">
              <a:solidFill>
                <a:prstClr val="black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74" name="Rectangle 582">
            <a:extLst>
              <a:ext uri="{FF2B5EF4-FFF2-40B4-BE49-F238E27FC236}">
                <a16:creationId xmlns:a16="http://schemas.microsoft.com/office/drawing/2014/main" id="{00000000-0008-0000-0200-0000AE000000}"/>
              </a:ext>
            </a:extLst>
          </xdr:cNvPr>
          <xdr:cNvSpPr>
            <a:spLocks noChangeArrowheads="1"/>
          </xdr:cNvSpPr>
        </xdr:nvSpPr>
        <xdr:spPr bwMode="auto">
          <a:xfrm>
            <a:off x="2017881" y="3098324"/>
            <a:ext cx="882998" cy="447776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>
            <a:spAutoFit/>
          </a:bodyPr>
          <a:lstStyle>
            <a:defPPr>
              <a:defRPr lang="th-TH"/>
            </a:defPPr>
            <a:lvl1pPr marL="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th-TH" sz="800" b="1" kern="0">
                <a:solidFill>
                  <a:prstClr val="black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อ.บ้านบึง</a:t>
            </a:r>
          </a:p>
          <a:p>
            <a:pPr algn="ctr">
              <a:defRPr/>
            </a:pPr>
            <a:r>
              <a:rPr lang="en-US" sz="800" b="1" kern="0">
                <a:solidFill>
                  <a:prstClr val="black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169</a:t>
            </a:r>
            <a:endParaRPr lang="th-TH" sz="800" b="1" kern="0">
              <a:solidFill>
                <a:prstClr val="black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75" name="Rectangle 583">
            <a:extLst>
              <a:ext uri="{FF2B5EF4-FFF2-40B4-BE49-F238E27FC236}">
                <a16:creationId xmlns:a16="http://schemas.microsoft.com/office/drawing/2014/main" id="{00000000-0008-0000-0200-0000AF000000}"/>
              </a:ext>
            </a:extLst>
          </xdr:cNvPr>
          <xdr:cNvSpPr>
            <a:spLocks noChangeArrowheads="1"/>
          </xdr:cNvSpPr>
        </xdr:nvSpPr>
        <xdr:spPr bwMode="auto">
          <a:xfrm>
            <a:off x="2558813" y="3821497"/>
            <a:ext cx="1122311" cy="447776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>
            <a:spAutoFit/>
          </a:bodyPr>
          <a:lstStyle>
            <a:defPPr>
              <a:defRPr lang="th-TH"/>
            </a:defPPr>
            <a:lvl1pPr marL="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th-TH" sz="800" b="1" kern="0">
                <a:solidFill>
                  <a:srgbClr val="000000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อ.หนองใหญ่</a:t>
            </a:r>
          </a:p>
          <a:p>
            <a:pPr algn="ctr">
              <a:defRPr/>
            </a:pPr>
            <a:r>
              <a:rPr lang="th-TH" sz="800" b="1" kern="0">
                <a:solidFill>
                  <a:srgbClr val="000000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60</a:t>
            </a:r>
            <a:endParaRPr lang="th-TH" sz="1100" b="1" kern="0">
              <a:solidFill>
                <a:prstClr val="black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76" name="Rectangle 584">
            <a:extLst>
              <a:ext uri="{FF2B5EF4-FFF2-40B4-BE49-F238E27FC236}">
                <a16:creationId xmlns:a16="http://schemas.microsoft.com/office/drawing/2014/main" id="{00000000-0008-0000-0200-0000B0000000}"/>
              </a:ext>
            </a:extLst>
          </xdr:cNvPr>
          <xdr:cNvSpPr>
            <a:spLocks noChangeArrowheads="1"/>
          </xdr:cNvSpPr>
        </xdr:nvSpPr>
        <xdr:spPr bwMode="auto">
          <a:xfrm>
            <a:off x="1345233" y="3636573"/>
            <a:ext cx="902792" cy="4492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>
            <a:spAutoFit/>
          </a:bodyPr>
          <a:lstStyle>
            <a:defPPr>
              <a:defRPr lang="th-TH"/>
            </a:defPPr>
            <a:lvl1pPr marL="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defRPr/>
            </a:pPr>
            <a:r>
              <a:rPr lang="th-TH" sz="800" b="1" kern="0">
                <a:solidFill>
                  <a:schemeClr val="bg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อ.ศรีราชา</a:t>
            </a:r>
          </a:p>
          <a:p>
            <a:pPr algn="ctr">
              <a:defRPr/>
            </a:pPr>
            <a:r>
              <a:rPr lang="en-US" sz="800" b="1" kern="0">
                <a:solidFill>
                  <a:schemeClr val="bg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533</a:t>
            </a:r>
            <a:endParaRPr lang="th-TH" sz="800" b="1" kern="0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77" name="Rectangle 585">
            <a:extLst>
              <a:ext uri="{FF2B5EF4-FFF2-40B4-BE49-F238E27FC236}">
                <a16:creationId xmlns:a16="http://schemas.microsoft.com/office/drawing/2014/main" id="{00000000-0008-0000-0200-0000B1000000}"/>
              </a:ext>
            </a:extLst>
          </xdr:cNvPr>
          <xdr:cNvSpPr>
            <a:spLocks noChangeArrowheads="1"/>
          </xdr:cNvSpPr>
        </xdr:nvSpPr>
        <xdr:spPr bwMode="auto">
          <a:xfrm>
            <a:off x="1090272" y="4716137"/>
            <a:ext cx="982597" cy="4477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>
            <a:spAutoFit/>
          </a:bodyPr>
          <a:lstStyle>
            <a:defPPr>
              <a:defRPr lang="th-TH"/>
            </a:defPPr>
            <a:lvl1pPr marL="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defRPr/>
            </a:pPr>
            <a:r>
              <a:rPr lang="th-TH" sz="800" b="1" kern="0">
                <a:solidFill>
                  <a:prstClr val="white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Tahoma" pitchFamily="34" charset="0"/>
                <a:ea typeface="Tahoma" pitchFamily="34" charset="0"/>
                <a:cs typeface="Tahoma" pitchFamily="34" charset="0"/>
              </a:rPr>
              <a:t>อ.บางละมุง</a:t>
            </a:r>
          </a:p>
          <a:p>
            <a:pPr algn="ctr">
              <a:defRPr/>
            </a:pPr>
            <a:r>
              <a:rPr lang="en-US" sz="800" b="1" kern="0">
                <a:solidFill>
                  <a:prstClr val="white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Tahoma" pitchFamily="34" charset="0"/>
                <a:ea typeface="Tahoma" pitchFamily="34" charset="0"/>
                <a:cs typeface="Tahoma" pitchFamily="34" charset="0"/>
              </a:rPr>
              <a:t>663</a:t>
            </a:r>
            <a:endParaRPr lang="th-TH" sz="800" b="1" kern="0">
              <a:solidFill>
                <a:prstClr val="white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78" name="Rectangle 586">
            <a:extLst>
              <a:ext uri="{FF2B5EF4-FFF2-40B4-BE49-F238E27FC236}">
                <a16:creationId xmlns:a16="http://schemas.microsoft.com/office/drawing/2014/main" id="{00000000-0008-0000-0200-0000B2000000}"/>
              </a:ext>
            </a:extLst>
          </xdr:cNvPr>
          <xdr:cNvSpPr>
            <a:spLocks noChangeArrowheads="1"/>
          </xdr:cNvSpPr>
        </xdr:nvSpPr>
        <xdr:spPr bwMode="auto">
          <a:xfrm>
            <a:off x="985235" y="5776116"/>
            <a:ext cx="723682" cy="4477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>
            <a:spAutoFit/>
          </a:bodyPr>
          <a:lstStyle>
            <a:defPPr>
              <a:defRPr lang="th-TH"/>
            </a:defPPr>
            <a:lvl1pPr marL="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defRPr/>
            </a:pPr>
            <a:r>
              <a:rPr lang="th-TH" sz="800" b="1" kern="0">
                <a:solidFill>
                  <a:prstClr val="black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อ.สัตหีบ</a:t>
            </a:r>
          </a:p>
          <a:p>
            <a:pPr algn="ctr">
              <a:defRPr/>
            </a:pPr>
            <a:r>
              <a:rPr lang="en-US" sz="800" b="1" kern="0">
                <a:solidFill>
                  <a:prstClr val="black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486</a:t>
            </a:r>
            <a:endParaRPr lang="th-TH" sz="800" b="1" kern="0">
              <a:solidFill>
                <a:prstClr val="black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79" name="Rectangle 587">
            <a:extLst>
              <a:ext uri="{FF2B5EF4-FFF2-40B4-BE49-F238E27FC236}">
                <a16:creationId xmlns:a16="http://schemas.microsoft.com/office/drawing/2014/main" id="{00000000-0008-0000-0200-0000B3000000}"/>
              </a:ext>
            </a:extLst>
          </xdr:cNvPr>
          <xdr:cNvSpPr>
            <a:spLocks noChangeArrowheads="1"/>
          </xdr:cNvSpPr>
        </xdr:nvSpPr>
        <xdr:spPr bwMode="auto">
          <a:xfrm>
            <a:off x="2747538" y="2425508"/>
            <a:ext cx="1029127" cy="447776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>
            <a:spAutoFit/>
          </a:bodyPr>
          <a:lstStyle>
            <a:defPPr>
              <a:defRPr lang="th-TH"/>
            </a:defPPr>
            <a:lvl1pPr marL="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th-TH" sz="800" b="1" kern="0">
                <a:solidFill>
                  <a:prstClr val="black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อ.เกาะจันทร์</a:t>
            </a:r>
          </a:p>
          <a:p>
            <a:pPr algn="ctr">
              <a:defRPr/>
            </a:pPr>
            <a:r>
              <a:rPr lang="en-US" sz="800" b="1" kern="0">
                <a:solidFill>
                  <a:prstClr val="black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th-TH" sz="800" b="1" kern="0">
                <a:solidFill>
                  <a:prstClr val="black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en-US" sz="800" b="1" kern="0">
                <a:solidFill>
                  <a:prstClr val="black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4</a:t>
            </a:r>
            <a:endParaRPr lang="th-TH" sz="800" b="1" kern="0">
              <a:solidFill>
                <a:prstClr val="black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80" name="Rectangle 588">
            <a:extLst>
              <a:ext uri="{FF2B5EF4-FFF2-40B4-BE49-F238E27FC236}">
                <a16:creationId xmlns:a16="http://schemas.microsoft.com/office/drawing/2014/main" id="{00000000-0008-0000-0200-0000B4000000}"/>
              </a:ext>
            </a:extLst>
          </xdr:cNvPr>
          <xdr:cNvSpPr>
            <a:spLocks noChangeArrowheads="1"/>
          </xdr:cNvSpPr>
        </xdr:nvSpPr>
        <xdr:spPr bwMode="auto">
          <a:xfrm>
            <a:off x="2052085" y="2079910"/>
            <a:ext cx="896565" cy="447776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>
            <a:spAutoFit/>
          </a:bodyPr>
          <a:lstStyle>
            <a:defPPr>
              <a:defRPr lang="th-TH"/>
            </a:defPPr>
            <a:lvl1pPr marL="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th-TH" sz="800" b="1" kern="0">
                <a:solidFill>
                  <a:srgbClr val="000000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อ.พนัสนิคม</a:t>
            </a:r>
          </a:p>
          <a:p>
            <a:pPr algn="ctr">
              <a:defRPr/>
            </a:pPr>
            <a:r>
              <a:rPr lang="en-US" sz="800" b="1" kern="0">
                <a:solidFill>
                  <a:srgbClr val="000000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276</a:t>
            </a:r>
            <a:endParaRPr lang="th-TH" sz="1100" b="1" kern="0">
              <a:solidFill>
                <a:prstClr val="black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81" name="Rectangle 589">
            <a:extLst>
              <a:ext uri="{FF2B5EF4-FFF2-40B4-BE49-F238E27FC236}">
                <a16:creationId xmlns:a16="http://schemas.microsoft.com/office/drawing/2014/main" id="{00000000-0008-0000-0200-0000B5000000}"/>
              </a:ext>
            </a:extLst>
          </xdr:cNvPr>
          <xdr:cNvSpPr>
            <a:spLocks noChangeArrowheads="1"/>
          </xdr:cNvSpPr>
        </xdr:nvSpPr>
        <xdr:spPr bwMode="auto">
          <a:xfrm>
            <a:off x="98377" y="3392094"/>
            <a:ext cx="859228" cy="447776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>
            <a:spAutoFit/>
          </a:bodyPr>
          <a:lstStyle>
            <a:defPPr>
              <a:defRPr lang="th-TH"/>
            </a:defPPr>
            <a:lvl1pPr marL="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th-TH" sz="800" b="1" kern="0">
                <a:solidFill>
                  <a:srgbClr val="000000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อ.เกาะสีชัง</a:t>
            </a:r>
          </a:p>
          <a:p>
            <a:pPr algn="ctr">
              <a:defRPr/>
            </a:pPr>
            <a:r>
              <a:rPr lang="en-US" sz="800" b="1" kern="0">
                <a:solidFill>
                  <a:srgbClr val="000000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261</a:t>
            </a:r>
            <a:endParaRPr lang="th-TH" sz="1100" b="1" kern="0">
              <a:solidFill>
                <a:prstClr val="black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oneCell">
    <xdr:from>
      <xdr:col>4</xdr:col>
      <xdr:colOff>657225</xdr:colOff>
      <xdr:row>26</xdr:row>
      <xdr:rowOff>247650</xdr:rowOff>
    </xdr:from>
    <xdr:to>
      <xdr:col>5</xdr:col>
      <xdr:colOff>771525</xdr:colOff>
      <xdr:row>31</xdr:row>
      <xdr:rowOff>38100</xdr:rowOff>
    </xdr:to>
    <xdr:pic>
      <xdr:nvPicPr>
        <xdr:cNvPr id="3441187" name="table">
          <a:extLst>
            <a:ext uri="{FF2B5EF4-FFF2-40B4-BE49-F238E27FC236}">
              <a16:creationId xmlns:a16="http://schemas.microsoft.com/office/drawing/2014/main" id="{00000000-0008-0000-0200-000023823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7353300"/>
          <a:ext cx="9429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21</xdr:row>
      <xdr:rowOff>28575</xdr:rowOff>
    </xdr:from>
    <xdr:to>
      <xdr:col>2</xdr:col>
      <xdr:colOff>828675</xdr:colOff>
      <xdr:row>21</xdr:row>
      <xdr:rowOff>190500</xdr:rowOff>
    </xdr:to>
    <xdr:cxnSp macro="">
      <xdr:nvCxnSpPr>
        <xdr:cNvPr id="3441188" name="ตัวเชื่อมต่อตรง 4">
          <a:extLst>
            <a:ext uri="{FF2B5EF4-FFF2-40B4-BE49-F238E27FC236}">
              <a16:creationId xmlns:a16="http://schemas.microsoft.com/office/drawing/2014/main" id="{00000000-0008-0000-0200-000024823400}"/>
            </a:ext>
          </a:extLst>
        </xdr:cNvPr>
        <xdr:cNvCxnSpPr>
          <a:cxnSpLocks noChangeShapeType="1"/>
        </xdr:cNvCxnSpPr>
      </xdr:nvCxnSpPr>
      <xdr:spPr bwMode="auto">
        <a:xfrm>
          <a:off x="2238375" y="5848350"/>
          <a:ext cx="257175" cy="161925"/>
        </a:xfrm>
        <a:prstGeom prst="line">
          <a:avLst/>
        </a:prstGeom>
        <a:noFill/>
        <a:ln w="28575" algn="ctr">
          <a:solidFill>
            <a:srgbClr val="C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13651</xdr:colOff>
      <xdr:row>31</xdr:row>
      <xdr:rowOff>194039</xdr:rowOff>
    </xdr:from>
    <xdr:to>
      <xdr:col>3</xdr:col>
      <xdr:colOff>795171</xdr:colOff>
      <xdr:row>32</xdr:row>
      <xdr:rowOff>201047</xdr:rowOff>
    </xdr:to>
    <xdr:sp macro="" textlink="">
      <xdr:nvSpPr>
        <xdr:cNvPr id="6" name="ชื่อเรื่อง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/>
        </xdr:cNvSpPr>
      </xdr:nvSpPr>
      <xdr:spPr bwMode="auto">
        <a:xfrm>
          <a:off x="394651" y="8547464"/>
          <a:ext cx="2962745" cy="245133"/>
        </a:xfrm>
        <a:prstGeom prst="rect">
          <a:avLst/>
        </a:prstGeom>
        <a:solidFill>
          <a:srgbClr val="BDD7EE"/>
        </a:solidFill>
        <a:ln>
          <a:noFill/>
        </a:ln>
      </xdr:spPr>
      <xdr:txBody>
        <a:bodyPr wrap="square" anchor="ctr"/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fontAlgn="base" hangingPunct="1">
            <a:lnSpc>
              <a:spcPct val="90000"/>
            </a:lnSpc>
            <a:spcBef>
              <a:spcPct val="0"/>
            </a:spcBef>
            <a:spcAft>
              <a:spcPct val="0"/>
            </a:spcAft>
          </a:pPr>
          <a:r>
            <a:rPr lang="th-TH" sz="800" b="1">
              <a:solidFill>
                <a:srgbClr val="000000"/>
              </a:solidFill>
              <a:cs typeface="Tahoma" pitchFamily="34" charset="0"/>
            </a:rPr>
            <a:t>ที่มา</a:t>
          </a:r>
          <a:r>
            <a:rPr lang="en-US" sz="800" b="1">
              <a:solidFill>
                <a:srgbClr val="000000"/>
              </a:solidFill>
              <a:ea typeface="Tahoma" pitchFamily="34" charset="0"/>
              <a:cs typeface="Arial" pitchFamily="34" charset="0"/>
            </a:rPr>
            <a:t>: </a:t>
          </a:r>
          <a:r>
            <a:rPr lang="th-TH" sz="800" b="1">
              <a:solidFill>
                <a:srgbClr val="000000"/>
              </a:solidFill>
              <a:cs typeface="Tahoma" pitchFamily="34" charset="0"/>
            </a:rPr>
            <a:t>ทะเบียนราษฎร์ ณ 31 ธ.ค</a:t>
          </a:r>
          <a:r>
            <a:rPr lang="en-US" sz="800" b="1" baseline="0">
              <a:solidFill>
                <a:srgbClr val="000000"/>
              </a:solidFill>
              <a:cs typeface="Tahoma" pitchFamily="34" charset="0"/>
            </a:rPr>
            <a:t> 2563</a:t>
          </a:r>
          <a:endParaRPr lang="th-TH" sz="1000" b="1">
            <a:solidFill>
              <a:srgbClr val="000000"/>
            </a:solidFill>
            <a:cs typeface="Tahoma" pitchFamily="34" charset="0"/>
          </a:endParaRPr>
        </a:p>
      </xdr:txBody>
    </xdr:sp>
    <xdr:clientData/>
  </xdr:twoCellAnchor>
  <xdr:twoCellAnchor editAs="oneCell">
    <xdr:from>
      <xdr:col>3</xdr:col>
      <xdr:colOff>571500</xdr:colOff>
      <xdr:row>27</xdr:row>
      <xdr:rowOff>114300</xdr:rowOff>
    </xdr:from>
    <xdr:to>
      <xdr:col>4</xdr:col>
      <xdr:colOff>371475</xdr:colOff>
      <xdr:row>31</xdr:row>
      <xdr:rowOff>123825</xdr:rowOff>
    </xdr:to>
    <xdr:pic>
      <xdr:nvPicPr>
        <xdr:cNvPr id="3441190" name="Picture 2" descr="http://board.postjung.com/data/529/529931-topic-ix-0.jpg">
          <a:extLst>
            <a:ext uri="{FF2B5EF4-FFF2-40B4-BE49-F238E27FC236}">
              <a16:creationId xmlns:a16="http://schemas.microsoft.com/office/drawing/2014/main" id="{00000000-0008-0000-0200-00002682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477125"/>
          <a:ext cx="6096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706351</xdr:colOff>
      <xdr:row>29</xdr:row>
      <xdr:rowOff>188530</xdr:rowOff>
    </xdr:from>
    <xdr:to>
      <xdr:col>4</xdr:col>
      <xdr:colOff>425450</xdr:colOff>
      <xdr:row>31</xdr:row>
      <xdr:rowOff>47763</xdr:rowOff>
    </xdr:to>
    <xdr:sp macro="" textlink="">
      <xdr:nvSpPr>
        <xdr:cNvPr id="8" name="กล่องข้อความ 115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820901" y="7979980"/>
          <a:ext cx="503324" cy="316433"/>
        </a:xfrm>
        <a:prstGeom prst="rect">
          <a:avLst/>
        </a:prstGeom>
        <a:noFill/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fontAlgn="base" hangingPunct="1">
            <a:lnSpc>
              <a:spcPts val="1900"/>
            </a:lnSpc>
            <a:spcBef>
              <a:spcPct val="0"/>
            </a:spcBef>
            <a:spcAft>
              <a:spcPct val="0"/>
            </a:spcAft>
          </a:pPr>
          <a:r>
            <a:rPr lang="en-US" sz="1200" b="1">
              <a:solidFill>
                <a:prstClr val="black"/>
              </a:solidFill>
              <a:latin typeface="Calibri" pitchFamily="34" charset="0"/>
              <a:ea typeface="Tahoma" pitchFamily="34" charset="0"/>
              <a:cs typeface="Arial" pitchFamily="34" charset="0"/>
            </a:rPr>
            <a:t>129</a:t>
          </a:r>
          <a:endParaRPr lang="th-TH" sz="1200" b="1">
            <a:solidFill>
              <a:prstClr val="black"/>
            </a:solidFill>
            <a:latin typeface="Calibri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945831</xdr:colOff>
      <xdr:row>18</xdr:row>
      <xdr:rowOff>191452</xdr:rowOff>
    </xdr:from>
    <xdr:to>
      <xdr:col>5</xdr:col>
      <xdr:colOff>500980</xdr:colOff>
      <xdr:row>20</xdr:row>
      <xdr:rowOff>18480</xdr:rowOff>
    </xdr:to>
    <xdr:sp macro="" textlink="">
      <xdr:nvSpPr>
        <xdr:cNvPr id="584" name="ชื่อเรื่อง 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>
          <a:spLocks noGrp="1"/>
        </xdr:cNvSpPr>
      </xdr:nvSpPr>
      <xdr:spPr>
        <a:xfrm>
          <a:off x="1326831" y="5201602"/>
          <a:ext cx="3527074" cy="379478"/>
        </a:xfrm>
        <a:prstGeom prst="rect">
          <a:avLst/>
        </a:prstGeom>
        <a:solidFill>
          <a:srgbClr val="CCCCFF"/>
        </a:solidFill>
        <a:ln>
          <a:miter lim="800000"/>
          <a:headEnd/>
          <a:tailEnd/>
        </a:ln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 fontAlgn="auto">
            <a:spcAft>
              <a:spcPts val="0"/>
            </a:spcAft>
            <a:defRPr/>
          </a:pPr>
          <a:r>
            <a:rPr lang="th-TH" sz="1000" b="1" cap="none" spc="0">
              <a:ln>
                <a:noFill/>
              </a:ln>
              <a:solidFill>
                <a:schemeClr val="tx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แผนภูมิที่ ๑ แสดงความหนาแน่นของประชากร</a:t>
          </a:r>
          <a:br>
            <a:rPr lang="th-TH" sz="1000" b="1" cap="none" spc="0">
              <a:ln>
                <a:noFill/>
              </a:ln>
              <a:solidFill>
                <a:schemeClr val="tx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th-TH" sz="1000" b="1" cap="none" spc="0">
              <a:ln>
                <a:noFill/>
              </a:ln>
              <a:solidFill>
                <a:schemeClr val="tx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จำแนกรายอำเภอ จังหวัดชลบุรี</a:t>
          </a:r>
        </a:p>
      </xdr:txBody>
    </xdr:sp>
    <xdr:clientData/>
  </xdr:twoCellAnchor>
  <xdr:oneCellAnchor>
    <xdr:from>
      <xdr:col>4</xdr:col>
      <xdr:colOff>478332</xdr:colOff>
      <xdr:row>20</xdr:row>
      <xdr:rowOff>188361</xdr:rowOff>
    </xdr:from>
    <xdr:ext cx="1894493" cy="776944"/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77107" y="5693811"/>
          <a:ext cx="1894493" cy="77694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จังหวัดชลบุรี</a:t>
          </a:r>
        </a:p>
        <a:p>
          <a:pPr algn="ctr"/>
          <a:r>
            <a:rPr lang="th-TH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ความหนาแน่นของประชากร</a:t>
          </a:r>
        </a:p>
        <a:p>
          <a:pPr algn="ctr"/>
          <a:r>
            <a:rPr lang="en-US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359</a:t>
          </a:r>
          <a:r>
            <a:rPr lang="th-TH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คน</a:t>
          </a:r>
          <a:r>
            <a:rPr 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/</a:t>
          </a:r>
          <a:r>
            <a:rPr lang="th-TH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ตร.กม.</a:t>
          </a:r>
          <a:endParaRPr lang="th-TH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520930</xdr:colOff>
      <xdr:row>22</xdr:row>
      <xdr:rowOff>46258</xdr:rowOff>
    </xdr:from>
    <xdr:to>
      <xdr:col>21</xdr:col>
      <xdr:colOff>60960</xdr:colOff>
      <xdr:row>23</xdr:row>
      <xdr:rowOff>149156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20930" y="5250718"/>
          <a:ext cx="9167900" cy="331498"/>
        </a:xfrm>
        <a:prstGeom prst="rect">
          <a:avLst/>
        </a:prstGeom>
        <a:solidFill>
          <a:srgbClr val="00B0F0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800" b="1">
              <a:latin typeface="TH SarabunIT๙" pitchFamily="34" charset="-34"/>
              <a:cs typeface="TH SarabunIT๙" pitchFamily="34" charset="-34"/>
            </a:rPr>
            <a:t>แผนภูมิที่ 9</a:t>
          </a:r>
          <a:r>
            <a:rPr lang="en-US" sz="1800" b="1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800" b="1">
              <a:latin typeface="TH SarabunIT๙" pitchFamily="34" charset="-34"/>
              <a:cs typeface="TH SarabunIT๙" pitchFamily="34" charset="-34"/>
            </a:rPr>
            <a:t>สาเหตุการตายด้วยโรคมะเร็ง</a:t>
          </a:r>
          <a:r>
            <a:rPr lang="en-US" sz="1800" b="1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800" b="1">
              <a:latin typeface="TH SarabunIT๙" pitchFamily="34" charset="-34"/>
              <a:cs typeface="TH SarabunIT๙" pitchFamily="34" charset="-34"/>
            </a:rPr>
            <a:t>๑๐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อันดับแรก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  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จังหวัดชลบุรี ปี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255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5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-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25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6๓</a:t>
          </a:r>
          <a:endParaRPr lang="th-TH" sz="18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0</xdr:col>
      <xdr:colOff>523874</xdr:colOff>
      <xdr:row>23</xdr:row>
      <xdr:rowOff>152399</xdr:rowOff>
    </xdr:from>
    <xdr:to>
      <xdr:col>21</xdr:col>
      <xdr:colOff>91440</xdr:colOff>
      <xdr:row>35</xdr:row>
      <xdr:rowOff>180974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23</xdr:row>
      <xdr:rowOff>95250</xdr:rowOff>
    </xdr:from>
    <xdr:to>
      <xdr:col>2</xdr:col>
      <xdr:colOff>2019301</xdr:colOff>
      <xdr:row>38</xdr:row>
      <xdr:rowOff>291174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7056120"/>
          <a:ext cx="6492240" cy="47107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274320</xdr:colOff>
      <xdr:row>16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904969E-769E-4224-99EB-BC7DC94E84E4}"/>
            </a:ext>
          </a:extLst>
        </xdr:cNvPr>
        <xdr:cNvSpPr txBox="1">
          <a:spLocks noChangeArrowheads="1"/>
        </xdr:cNvSpPr>
      </xdr:nvSpPr>
      <xdr:spPr bwMode="auto">
        <a:xfrm>
          <a:off x="9174480" y="492252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274320</xdr:colOff>
      <xdr:row>16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10FA0371-1DE8-4761-A854-03888B87CDFA}"/>
            </a:ext>
          </a:extLst>
        </xdr:cNvPr>
        <xdr:cNvSpPr txBox="1">
          <a:spLocks noChangeArrowheads="1"/>
        </xdr:cNvSpPr>
      </xdr:nvSpPr>
      <xdr:spPr bwMode="auto">
        <a:xfrm>
          <a:off x="9174480" y="492252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63502</xdr:colOff>
      <xdr:row>18</xdr:row>
      <xdr:rowOff>55562</xdr:rowOff>
    </xdr:from>
    <xdr:to>
      <xdr:col>18</xdr:col>
      <xdr:colOff>508000</xdr:colOff>
      <xdr:row>34</xdr:row>
      <xdr:rowOff>31750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6C8C8D1D-7EAB-4A8C-82CE-367BC636C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231775</xdr:colOff>
      <xdr:row>19</xdr:row>
      <xdr:rowOff>160337</xdr:rowOff>
    </xdr:from>
    <xdr:to>
      <xdr:col>3</xdr:col>
      <xdr:colOff>333375</xdr:colOff>
      <xdr:row>20</xdr:row>
      <xdr:rowOff>174624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14451846-567F-46EE-8A9C-ABEC8BE9B35B}"/>
            </a:ext>
          </a:extLst>
        </xdr:cNvPr>
        <xdr:cNvSpPr txBox="1"/>
      </xdr:nvSpPr>
      <xdr:spPr>
        <a:xfrm>
          <a:off x="1127125" y="5639117"/>
          <a:ext cx="1210310" cy="2695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0" i="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อัตรา </a:t>
          </a:r>
          <a:r>
            <a:rPr lang="en-US" sz="1200" b="0" i="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:</a:t>
          </a:r>
          <a:r>
            <a:rPr lang="th-TH" sz="1200" b="0" i="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แสนประชากร</a:t>
          </a:r>
          <a:endParaRPr lang="th-TH" sz="16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2</xdr:col>
      <xdr:colOff>597680</xdr:colOff>
      <xdr:row>5</xdr:row>
      <xdr:rowOff>42329</xdr:rowOff>
    </xdr:from>
    <xdr:ext cx="7869270" cy="3172600"/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3FC29AFC-B3DA-408A-9E12-818BBBB6A48B}"/>
            </a:ext>
          </a:extLst>
        </xdr:cNvPr>
        <xdr:cNvSpPr/>
      </xdr:nvSpPr>
      <xdr:spPr>
        <a:xfrm rot="19651215">
          <a:off x="1493030" y="1864779"/>
          <a:ext cx="7869270" cy="317260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th-TH" sz="19900" b="1" cap="none" spc="0">
              <a:ln/>
              <a:solidFill>
                <a:schemeClr val="accent3"/>
              </a:solidFill>
              <a:effectLst/>
            </a:rPr>
            <a:t>ยกเลิก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153864</xdr:colOff>
      <xdr:row>29</xdr:row>
      <xdr:rowOff>146540</xdr:rowOff>
    </xdr:from>
    <xdr:to>
      <xdr:col>6</xdr:col>
      <xdr:colOff>485774</xdr:colOff>
      <xdr:row>39</xdr:row>
      <xdr:rowOff>206375</xdr:rowOff>
    </xdr:to>
    <xdr:graphicFrame macro="">
      <xdr:nvGraphicFramePr>
        <xdr:cNvPr id="17" name="แผนภูมิ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0.02338</cdr:x>
      <cdr:y>0.30713</cdr:y>
    </cdr:from>
    <cdr:to>
      <cdr:x>0.10432</cdr:x>
      <cdr:y>0.97089</cdr:y>
    </cdr:to>
    <cdr:sp macro="" textlink="">
      <cdr:nvSpPr>
        <cdr:cNvPr id="2" name="กล่องข้อความ 1"/>
        <cdr:cNvSpPr txBox="1"/>
      </cdr:nvSpPr>
      <cdr:spPr>
        <a:xfrm xmlns:a="http://schemas.openxmlformats.org/drawingml/2006/main">
          <a:off x="123825" y="1004889"/>
          <a:ext cx="428625" cy="2171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h-TH" sz="1100"/>
        </a:p>
      </cdr:txBody>
    </cdr:sp>
  </cdr:relSizeAnchor>
  <cdr:relSizeAnchor xmlns:cdr="http://schemas.openxmlformats.org/drawingml/2006/chartDrawing">
    <cdr:from>
      <cdr:x>0.74625</cdr:x>
      <cdr:y>0.23343</cdr:y>
    </cdr:from>
    <cdr:to>
      <cdr:x>0.77373</cdr:x>
      <cdr:y>0.34092</cdr:y>
    </cdr:to>
    <cdr:pic>
      <cdr:nvPicPr>
        <cdr:cNvPr id="4" name="Picture 1" descr="à¸à¸¥à¸à¸²à¸£à¸à¹à¸à¸«à¸²à¸£à¸¹à¸à¸ à¸²à¸à¸ªà¸³à¸«à¸£à¸±à¸ à¸«à¹à¸­à¸à¸à¹à¸³à¸«à¸à¸´à¸">
          <a:extLst xmlns:a="http://schemas.openxmlformats.org/drawingml/2006/main">
            <a:ext uri="{FF2B5EF4-FFF2-40B4-BE49-F238E27FC236}">
              <a16:creationId xmlns:a16="http://schemas.microsoft.com/office/drawing/2014/main" id="{5888B657-5C0C-4386-8191-2CE6481AF703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707129" y="559266"/>
          <a:ext cx="136511" cy="257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0.23941</cdr:x>
      <cdr:y>0.24333</cdr:y>
    </cdr:from>
    <cdr:to>
      <cdr:x>0.26607</cdr:x>
      <cdr:y>0.34008</cdr:y>
    </cdr:to>
    <cdr:pic>
      <cdr:nvPicPr>
        <cdr:cNvPr id="5" name="Picture 2" descr="à¸à¸¥à¸à¸²à¸£à¸à¹à¸à¸«à¸²à¸£à¸¹à¸à¸ à¸²à¸à¸ªà¸³à¸«à¸£à¸±à¸ à¸«à¹à¸­à¸à¸à¹à¸³à¸à¸²à¸¢">
          <a:extLst xmlns:a="http://schemas.openxmlformats.org/drawingml/2006/main">
            <a:ext uri="{FF2B5EF4-FFF2-40B4-BE49-F238E27FC236}">
              <a16:creationId xmlns:a16="http://schemas.microsoft.com/office/drawing/2014/main" id="{6D7C2E24-432E-4C91-B55D-A5008287941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89289" y="582997"/>
          <a:ext cx="132438" cy="231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0.05108</cdr:x>
      <cdr:y>0.19362</cdr:y>
    </cdr:from>
    <cdr:to>
      <cdr:x>0.125</cdr:x>
      <cdr:y>0.93791</cdr:y>
    </cdr:to>
    <cdr:sp macro="" textlink="">
      <cdr:nvSpPr>
        <cdr:cNvPr id="9" name="กล่องข้อความ 3"/>
        <cdr:cNvSpPr txBox="1"/>
      </cdr:nvSpPr>
      <cdr:spPr>
        <a:xfrm xmlns:a="http://schemas.openxmlformats.org/drawingml/2006/main">
          <a:off x="245531" y="434102"/>
          <a:ext cx="355277" cy="166872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317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spcCol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 80ปีขึ้น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75-79 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 70-74 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 65-69 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 60-64 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 55-59  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50-54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  45-49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  40-44  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35-39 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 30-34  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25-29 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 20-24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  15-19 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 10-14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5-9</a:t>
          </a:r>
        </a:p>
        <a:p xmlns:a="http://schemas.openxmlformats.org/drawingml/2006/main">
          <a:pPr algn="ctr"/>
          <a:r>
            <a:rPr lang="th-TH" sz="650">
              <a:latin typeface="Angsana New" panose="02020603050405020304" pitchFamily="18" charset="-34"/>
              <a:cs typeface="+mn-cs"/>
            </a:rPr>
            <a:t>   0-4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8</xdr:row>
      <xdr:rowOff>161925</xdr:rowOff>
    </xdr:from>
    <xdr:to>
      <xdr:col>35</xdr:col>
      <xdr:colOff>219075</xdr:colOff>
      <xdr:row>25</xdr:row>
      <xdr:rowOff>228600</xdr:rowOff>
    </xdr:to>
    <xdr:graphicFrame macro="">
      <xdr:nvGraphicFramePr>
        <xdr:cNvPr id="4465" name="แผนภูมิ 3">
          <a:extLst>
            <a:ext uri="{FF2B5EF4-FFF2-40B4-BE49-F238E27FC236}">
              <a16:creationId xmlns:a16="http://schemas.microsoft.com/office/drawing/2014/main" id="{00000000-0008-0000-0400-000071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568038</xdr:colOff>
      <xdr:row>33</xdr:row>
      <xdr:rowOff>51955</xdr:rowOff>
    </xdr:from>
    <xdr:to>
      <xdr:col>14</xdr:col>
      <xdr:colOff>13856</xdr:colOff>
      <xdr:row>41</xdr:row>
      <xdr:rowOff>318655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114299</xdr:colOff>
      <xdr:row>33</xdr:row>
      <xdr:rowOff>39487</xdr:rowOff>
    </xdr:from>
    <xdr:to>
      <xdr:col>6</xdr:col>
      <xdr:colOff>488373</xdr:colOff>
      <xdr:row>41</xdr:row>
      <xdr:rowOff>315191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31173</xdr:colOff>
      <xdr:row>37</xdr:row>
      <xdr:rowOff>39834</xdr:rowOff>
    </xdr:from>
    <xdr:to>
      <xdr:col>21</xdr:col>
      <xdr:colOff>339437</xdr:colOff>
      <xdr:row>43</xdr:row>
      <xdr:rowOff>301338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422563</xdr:colOff>
      <xdr:row>37</xdr:row>
      <xdr:rowOff>45028</xdr:rowOff>
    </xdr:from>
    <xdr:to>
      <xdr:col>27</xdr:col>
      <xdr:colOff>214746</xdr:colOff>
      <xdr:row>43</xdr:row>
      <xdr:rowOff>306532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24456</xdr:colOff>
      <xdr:row>20</xdr:row>
      <xdr:rowOff>89872</xdr:rowOff>
    </xdr:from>
    <xdr:to>
      <xdr:col>12</xdr:col>
      <xdr:colOff>418867</xdr:colOff>
      <xdr:row>21</xdr:row>
      <xdr:rowOff>219657</xdr:rowOff>
    </xdr:to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284936" y="6119780"/>
          <a:ext cx="7893890" cy="359163"/>
        </a:xfrm>
        <a:prstGeom prst="rect">
          <a:avLst/>
        </a:prstGeom>
        <a:solidFill>
          <a:srgbClr val="00B0F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800" b="1">
              <a:latin typeface="TH SarabunIT๙" pitchFamily="34" charset="-34"/>
              <a:cs typeface="TH SarabunIT๙" pitchFamily="34" charset="-34"/>
            </a:rPr>
            <a:t>แผนภูมิที่ </a:t>
          </a:r>
          <a:r>
            <a:rPr lang="en-US" sz="1800" b="1">
              <a:latin typeface="TH SarabunIT๙" pitchFamily="34" charset="-34"/>
              <a:cs typeface="TH SarabunIT๙" pitchFamily="34" charset="-34"/>
            </a:rPr>
            <a:t>5 </a:t>
          </a:r>
          <a:r>
            <a:rPr lang="th-TH" sz="1800" b="1">
              <a:latin typeface="TH SarabunIT๙" pitchFamily="34" charset="-34"/>
              <a:cs typeface="TH SarabunIT๙" pitchFamily="34" charset="-34"/>
            </a:rPr>
            <a:t>สาเหตุการป่วย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10 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อันดับแรกของผู้ป่วยนอก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  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จังหวัดชลบุรี ปี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255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๕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-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25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6๓</a:t>
          </a:r>
          <a:endParaRPr lang="th-TH" sz="18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</xdr:col>
      <xdr:colOff>77950</xdr:colOff>
      <xdr:row>22</xdr:row>
      <xdr:rowOff>54429</xdr:rowOff>
    </xdr:from>
    <xdr:to>
      <xdr:col>12</xdr:col>
      <xdr:colOff>411324</xdr:colOff>
      <xdr:row>37</xdr:row>
      <xdr:rowOff>201386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213748</xdr:colOff>
      <xdr:row>21</xdr:row>
      <xdr:rowOff>210712</xdr:rowOff>
    </xdr:from>
    <xdr:to>
      <xdr:col>2</xdr:col>
      <xdr:colOff>1105888</xdr:colOff>
      <xdr:row>22</xdr:row>
      <xdr:rowOff>198634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74228" y="6469998"/>
          <a:ext cx="1160395" cy="217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 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: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แสนประชากร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21</xdr:row>
      <xdr:rowOff>0</xdr:rowOff>
    </xdr:from>
    <xdr:to>
      <xdr:col>12</xdr:col>
      <xdr:colOff>9526</xdr:colOff>
      <xdr:row>22</xdr:row>
      <xdr:rowOff>79557</xdr:rowOff>
    </xdr:to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 bwMode="auto">
        <a:xfrm>
          <a:off x="990601" y="7010395"/>
          <a:ext cx="6515100" cy="355787"/>
        </a:xfrm>
        <a:prstGeom prst="rect">
          <a:avLst/>
        </a:prstGeom>
        <a:solidFill>
          <a:srgbClr val="00B0F0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800" b="1">
              <a:latin typeface="TH SarabunIT๙" pitchFamily="34" charset="-34"/>
              <a:cs typeface="TH SarabunIT๙" pitchFamily="34" charset="-34"/>
            </a:rPr>
            <a:t>แผนภูมิที่ 6</a:t>
          </a:r>
          <a:r>
            <a:rPr lang="en-US" sz="1800" b="1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800" b="1">
              <a:latin typeface="TH SarabunIT๙" pitchFamily="34" charset="-34"/>
              <a:cs typeface="TH SarabunIT๙" pitchFamily="34" charset="-34"/>
            </a:rPr>
            <a:t>สาเหตุการป่วยของผู้ป่วยใน</a:t>
          </a:r>
          <a:r>
            <a:rPr lang="en-US" sz="1800" b="1">
              <a:latin typeface="TH SarabunIT๙" pitchFamily="34" charset="-34"/>
              <a:cs typeface="TH SarabunIT๙" pitchFamily="34" charset="-34"/>
            </a:rPr>
            <a:t> 10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อันดับแรก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  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จังหวัดชลบุรี ปี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255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5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-255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9</a:t>
          </a:r>
          <a:endParaRPr lang="th-TH" sz="18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2</xdr:col>
      <xdr:colOff>19051</xdr:colOff>
      <xdr:row>21</xdr:row>
      <xdr:rowOff>3</xdr:rowOff>
    </xdr:from>
    <xdr:to>
      <xdr:col>18</xdr:col>
      <xdr:colOff>391391</xdr:colOff>
      <xdr:row>22</xdr:row>
      <xdr:rowOff>122732</xdr:rowOff>
    </xdr:to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 bwMode="auto">
        <a:xfrm>
          <a:off x="964624" y="6691748"/>
          <a:ext cx="8463394" cy="351329"/>
        </a:xfrm>
        <a:prstGeom prst="rect">
          <a:avLst/>
        </a:prstGeom>
        <a:solidFill>
          <a:srgbClr val="00B0F0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800" b="1">
              <a:latin typeface="TH SarabunIT๙" pitchFamily="34" charset="-34"/>
              <a:cs typeface="TH SarabunIT๙" pitchFamily="34" charset="-34"/>
            </a:rPr>
            <a:t>แผนภูมิที่ 6</a:t>
          </a:r>
          <a:r>
            <a:rPr lang="en-US" sz="1800" b="1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800" b="1">
              <a:latin typeface="TH SarabunIT๙" pitchFamily="34" charset="-34"/>
              <a:cs typeface="TH SarabunIT๙" pitchFamily="34" charset="-34"/>
            </a:rPr>
            <a:t>สาเหตุการป่วยของผู้ป่วยใน</a:t>
          </a:r>
          <a:r>
            <a:rPr lang="en-US" sz="1800" b="1">
              <a:latin typeface="TH SarabunIT๙" pitchFamily="34" charset="-34"/>
              <a:cs typeface="TH SarabunIT๙" pitchFamily="34" charset="-34"/>
            </a:rPr>
            <a:t> 10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อันดับแรก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  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จังหวัดชลบุรี ปี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255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6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-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25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6๓</a:t>
          </a:r>
          <a:endParaRPr lang="th-TH" sz="18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</xdr:col>
      <xdr:colOff>96981</xdr:colOff>
      <xdr:row>22</xdr:row>
      <xdr:rowOff>123824</xdr:rowOff>
    </xdr:from>
    <xdr:to>
      <xdr:col>18</xdr:col>
      <xdr:colOff>398318</xdr:colOff>
      <xdr:row>34</xdr:row>
      <xdr:rowOff>171449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19</xdr:row>
      <xdr:rowOff>55562</xdr:rowOff>
    </xdr:from>
    <xdr:to>
      <xdr:col>13</xdr:col>
      <xdr:colOff>0</xdr:colOff>
      <xdr:row>35</xdr:row>
      <xdr:rowOff>31750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231775</xdr:colOff>
      <xdr:row>20</xdr:row>
      <xdr:rowOff>160337</xdr:rowOff>
    </xdr:from>
    <xdr:to>
      <xdr:col>3</xdr:col>
      <xdr:colOff>333375</xdr:colOff>
      <xdr:row>21</xdr:row>
      <xdr:rowOff>174624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152525" y="5629275"/>
          <a:ext cx="1244600" cy="268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0" i="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อัตรา </a:t>
          </a:r>
          <a:r>
            <a:rPr lang="en-US" sz="1200" b="0" i="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:</a:t>
          </a:r>
          <a:r>
            <a:rPr lang="th-TH" sz="1200" b="0" i="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แสนประชากร</a:t>
          </a:r>
          <a:endParaRPr lang="th-TH" sz="16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194945</xdr:colOff>
      <xdr:row>19</xdr:row>
      <xdr:rowOff>26287</xdr:rowOff>
    </xdr:from>
    <xdr:to>
      <xdr:col>10</xdr:col>
      <xdr:colOff>437861</xdr:colOff>
      <xdr:row>20</xdr:row>
      <xdr:rowOff>158835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59765" y="4630672"/>
          <a:ext cx="5875998" cy="366911"/>
        </a:xfrm>
        <a:prstGeom prst="rect">
          <a:avLst/>
        </a:prstGeom>
        <a:solidFill>
          <a:srgbClr val="00B0F0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800" b="1">
              <a:latin typeface="TH SarabunIT๙" pitchFamily="34" charset="-34"/>
              <a:cs typeface="TH SarabunIT๙" pitchFamily="34" charset="-34"/>
            </a:rPr>
            <a:t>แผนภูมิที่ 8</a:t>
          </a:r>
          <a:r>
            <a:rPr lang="en-US" sz="1800" b="1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800" b="1">
              <a:latin typeface="TH SarabunIT๙" pitchFamily="34" charset="-34"/>
              <a:cs typeface="TH SarabunIT๙" pitchFamily="34" charset="-34"/>
            </a:rPr>
            <a:t>สาเหตุการตาย</a:t>
          </a:r>
          <a:r>
            <a:rPr lang="en-US" sz="1800" b="1">
              <a:latin typeface="TH SarabunIT๙" pitchFamily="34" charset="-34"/>
              <a:cs typeface="TH SarabunIT๙" pitchFamily="34" charset="-34"/>
            </a:rPr>
            <a:t> 10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อันดับแรก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  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จังหวัดชลบุรี ปี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2556-2559</a:t>
          </a:r>
        </a:p>
        <a:p>
          <a:pPr algn="ctr"/>
          <a:endParaRPr lang="th-TH" sz="18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</xdr:col>
      <xdr:colOff>194942</xdr:colOff>
      <xdr:row>19</xdr:row>
      <xdr:rowOff>26287</xdr:rowOff>
    </xdr:from>
    <xdr:to>
      <xdr:col>18</xdr:col>
      <xdr:colOff>574962</xdr:colOff>
      <xdr:row>20</xdr:row>
      <xdr:rowOff>164522</xdr:rowOff>
    </xdr:to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641751" y="5006996"/>
          <a:ext cx="9669493" cy="366835"/>
        </a:xfrm>
        <a:prstGeom prst="rect">
          <a:avLst/>
        </a:prstGeom>
        <a:solidFill>
          <a:srgbClr val="00B0F0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800" b="1">
              <a:latin typeface="TH SarabunIT๙" pitchFamily="34" charset="-34"/>
              <a:cs typeface="TH SarabunIT๙" pitchFamily="34" charset="-34"/>
            </a:rPr>
            <a:t>แผนภูมิที่ 8</a:t>
          </a:r>
          <a:r>
            <a:rPr lang="en-US" sz="1800" b="1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800" b="1">
              <a:latin typeface="TH SarabunIT๙" pitchFamily="34" charset="-34"/>
              <a:cs typeface="TH SarabunIT๙" pitchFamily="34" charset="-34"/>
            </a:rPr>
            <a:t>สาเหตุการตาย</a:t>
          </a:r>
          <a:r>
            <a:rPr lang="en-US" sz="1800" b="1">
              <a:latin typeface="TH SarabunIT๙" pitchFamily="34" charset="-34"/>
              <a:cs typeface="TH SarabunIT๙" pitchFamily="34" charset="-34"/>
            </a:rPr>
            <a:t> 10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อันดับแรก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  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จังหวัดชลบุรี ปี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255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7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-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800" b="1" baseline="0">
              <a:latin typeface="TH SarabunIT๙" pitchFamily="34" charset="-34"/>
              <a:cs typeface="TH SarabunIT๙" pitchFamily="34" charset="-34"/>
            </a:rPr>
            <a:t>25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6๓</a:t>
          </a:r>
          <a:endParaRPr lang="en-US" sz="1800" b="1" baseline="0">
            <a:latin typeface="TH SarabunIT๙" pitchFamily="34" charset="-34"/>
            <a:cs typeface="TH SarabunIT๙" pitchFamily="34" charset="-34"/>
          </a:endParaRPr>
        </a:p>
        <a:p>
          <a:pPr algn="ctr"/>
          <a:endParaRPr lang="th-TH" sz="18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</xdr:col>
      <xdr:colOff>190498</xdr:colOff>
      <xdr:row>20</xdr:row>
      <xdr:rowOff>181841</xdr:rowOff>
    </xdr:from>
    <xdr:to>
      <xdr:col>18</xdr:col>
      <xdr:colOff>574963</xdr:colOff>
      <xdr:row>32</xdr:row>
      <xdr:rowOff>51956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355023</xdr:colOff>
      <xdr:row>20</xdr:row>
      <xdr:rowOff>135082</xdr:rowOff>
    </xdr:from>
    <xdr:to>
      <xdr:col>2</xdr:col>
      <xdr:colOff>1047751</xdr:colOff>
      <xdr:row>21</xdr:row>
      <xdr:rowOff>50225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813955" y="5529696"/>
          <a:ext cx="1073728" cy="235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อัตรา</a:t>
          </a:r>
          <a:r>
            <a:rPr lang="en-US" sz="11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</a:t>
          </a:r>
          <a:r>
            <a:rPr lang="th-TH" sz="11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แสนประชากร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3629;&#3633;&#3605;&#3619;&#3634;&#3611;&#3656;&#3623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5"/>
      <sheetName val="Sheet3"/>
      <sheetName val="Sheet6"/>
      <sheetName val="Sheet7"/>
      <sheetName val="Sheet4"/>
      <sheetName val="Sheet8"/>
    </sheetNames>
    <sheetDataSet>
      <sheetData sheetId="0"/>
      <sheetData sheetId="1"/>
      <sheetData sheetId="2">
        <row r="28">
          <cell r="B28" t="str">
            <v>หญิง</v>
          </cell>
          <cell r="C28" t="str">
            <v>ชาย</v>
          </cell>
        </row>
        <row r="29">
          <cell r="A29" t="str">
            <v>0-4</v>
          </cell>
          <cell r="B29">
            <v>2.9328253126811892</v>
          </cell>
          <cell r="C29">
            <v>-3.1356580800132501</v>
          </cell>
        </row>
        <row r="30">
          <cell r="A30" t="str">
            <v xml:space="preserve"> 5-9</v>
          </cell>
          <cell r="B30">
            <v>3.1837654269858366</v>
          </cell>
          <cell r="C30">
            <v>-3.3979292636461498</v>
          </cell>
        </row>
        <row r="31">
          <cell r="A31" t="str">
            <v xml:space="preserve"> 10-14 </v>
          </cell>
          <cell r="B31">
            <v>3.0921891824732874</v>
          </cell>
          <cell r="C31">
            <v>-3.2284270686656198</v>
          </cell>
        </row>
        <row r="32">
          <cell r="A32" t="str">
            <v xml:space="preserve"> 15-19</v>
          </cell>
          <cell r="B32">
            <v>2.9694027996355503</v>
          </cell>
          <cell r="C32">
            <v>-3.1009359728319401</v>
          </cell>
        </row>
        <row r="33">
          <cell r="A33" t="str">
            <v xml:space="preserve"> 20-24</v>
          </cell>
          <cell r="B33">
            <v>3.4141638366603164</v>
          </cell>
          <cell r="C33">
            <v>-4.1278224136502901</v>
          </cell>
        </row>
        <row r="34">
          <cell r="A34" t="str">
            <v xml:space="preserve"> 25-29</v>
          </cell>
          <cell r="B34">
            <v>3.5142880808415473</v>
          </cell>
          <cell r="C34">
            <v>-3.4433860680858102</v>
          </cell>
        </row>
        <row r="35">
          <cell r="A35" t="str">
            <v xml:space="preserve"> 30-34</v>
          </cell>
          <cell r="B35">
            <v>3.9261823904580466</v>
          </cell>
          <cell r="C35">
            <v>-3.5863165741737801</v>
          </cell>
        </row>
        <row r="36">
          <cell r="A36" t="str">
            <v xml:space="preserve"> 35-39</v>
          </cell>
          <cell r="B36">
            <v>4.6224799138573678</v>
          </cell>
          <cell r="C36">
            <v>-4.36710014081007</v>
          </cell>
        </row>
        <row r="37">
          <cell r="A37" t="str">
            <v xml:space="preserve"> 40-44</v>
          </cell>
          <cell r="B37">
            <v>4.4142135343328084</v>
          </cell>
          <cell r="C37">
            <v>-4.1078770810900398</v>
          </cell>
        </row>
        <row r="38">
          <cell r="A38" t="str">
            <v xml:space="preserve"> 45-49</v>
          </cell>
          <cell r="B38">
            <v>4.2571688892570192</v>
          </cell>
          <cell r="C38">
            <v>-3.7985587674977199</v>
          </cell>
        </row>
        <row r="39">
          <cell r="A39" t="str">
            <v xml:space="preserve"> 50-54</v>
          </cell>
          <cell r="B39">
            <v>3.7403130953367016</v>
          </cell>
          <cell r="C39">
            <v>-3.2652033463099501</v>
          </cell>
        </row>
        <row r="40">
          <cell r="A40" t="str">
            <v xml:space="preserve"> 55-59</v>
          </cell>
          <cell r="B40">
            <v>3.031160440652696</v>
          </cell>
          <cell r="C40">
            <v>-2.5603578232419402</v>
          </cell>
        </row>
        <row r="41">
          <cell r="A41" t="str">
            <v xml:space="preserve"> 60-64</v>
          </cell>
          <cell r="B41">
            <v>2.2467986415969516</v>
          </cell>
          <cell r="C41">
            <v>-1.7694359314172099</v>
          </cell>
        </row>
        <row r="42">
          <cell r="A42" t="str">
            <v xml:space="preserve"> 65-69</v>
          </cell>
          <cell r="B42">
            <v>1.7125817940859771</v>
          </cell>
          <cell r="C42">
            <v>-1.28087467903587</v>
          </cell>
        </row>
        <row r="43">
          <cell r="A43" t="str">
            <v xml:space="preserve"> 70-74</v>
          </cell>
          <cell r="B43">
            <v>1.1209807007371821</v>
          </cell>
          <cell r="C43">
            <v>-0.841547254203595</v>
          </cell>
        </row>
        <row r="44">
          <cell r="A44" t="str">
            <v>75-79</v>
          </cell>
          <cell r="B44">
            <v>0.84340263397664206</v>
          </cell>
          <cell r="C44">
            <v>-0.61068499958585298</v>
          </cell>
        </row>
        <row r="45">
          <cell r="A45" t="str">
            <v xml:space="preserve"> 80+</v>
          </cell>
          <cell r="B45">
            <v>1.0981860349540298</v>
          </cell>
          <cell r="C45">
            <v>-0.72843535161103301</v>
          </cell>
        </row>
      </sheetData>
      <sheetData sheetId="3"/>
      <sheetData sheetId="4">
        <row r="3">
          <cell r="B3">
            <v>2555</v>
          </cell>
        </row>
      </sheetData>
      <sheetData sheetId="5">
        <row r="1">
          <cell r="B1">
            <v>2557</v>
          </cell>
        </row>
      </sheetData>
      <sheetData sheetId="6">
        <row r="2">
          <cell r="B2">
            <v>2555</v>
          </cell>
        </row>
      </sheetData>
      <sheetData sheetId="7">
        <row r="1">
          <cell r="B1">
            <v>2555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ANASED" refreshedDate="44390.819123842593" createdVersion="5" refreshedVersion="6" minRefreshableVersion="3" recordCount="110" xr:uid="{00000000-000A-0000-FFFF-FFFF00000000}">
  <cacheSource type="worksheet">
    <worksheetSource ref="C2:D112" sheet="อปท(รายชื่อ)"/>
  </cacheSource>
  <cacheFields count="2">
    <cacheField name="ประเภท" numFmtId="0">
      <sharedItems containsBlank="1" count="6">
        <m/>
        <s v="เขตปกครองพิเศษ"/>
        <s v="เทศบาลเมือง"/>
        <s v="เทศบาลตำบล"/>
        <s v="อบต."/>
        <s v="เทศบาลนคร"/>
      </sharedItems>
    </cacheField>
    <cacheField name="อำเภอ" numFmtId="0">
      <sharedItems containsBlank="1" count="12">
        <m/>
        <s v="บางละมุง"/>
        <s v="เมือง"/>
        <s v="ศรีราชา"/>
        <s v="บ้านบึง"/>
        <s v="พานทอง"/>
        <s v="บ่อทอง"/>
        <s v="หนองใหญ่"/>
        <s v="เกาะสีชัง"/>
        <s v="เกาะจันทร์"/>
        <s v="สัตหีบ"/>
        <s v="พนัสนิคม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ANASED" refreshedDate="44390.944034259257" createdVersion="6" refreshedVersion="6" minRefreshableVersion="3" recordCount="43" xr:uid="{10DF7B71-2EEB-45EE-BECB-98BA41FA2A78}">
  <cacheSource type="worksheet">
    <worksheetSource ref="A2:C45" sheet="แพทย์"/>
  </cacheSource>
  <cacheFields count="3">
    <cacheField name="อำเภอ" numFmtId="0">
      <sharedItems count="11">
        <s v="เมืองชลบุรี"/>
        <s v="บ้านบึง"/>
        <s v="หนองใหญ่"/>
        <s v="บางละมุง"/>
        <s v="พานทอง"/>
        <s v="พนัสนิคม"/>
        <s v="ศรีราชา"/>
        <s v="เกาะสีชัง"/>
        <s v="สัตหีบ"/>
        <s v="บ่อทอง"/>
        <s v="เกาะจันทร์"/>
      </sharedItems>
    </cacheField>
    <cacheField name="หน่วยบริการ" numFmtId="0">
      <sharedItems/>
    </cacheField>
    <cacheField name="แพทย์(คน)" numFmtId="0">
      <sharedItems containsSemiMixedTypes="0" containsString="0" containsNumber="1" containsInteger="1" minValue="1" maxValue="3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">
  <r>
    <x v="0"/>
    <x v="0"/>
  </r>
  <r>
    <x v="1"/>
    <x v="1"/>
  </r>
  <r>
    <x v="0"/>
    <x v="0"/>
  </r>
  <r>
    <x v="2"/>
    <x v="2"/>
  </r>
  <r>
    <x v="2"/>
    <x v="2"/>
  </r>
  <r>
    <x v="2"/>
    <x v="2"/>
  </r>
  <r>
    <x v="2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4"/>
    <x v="2"/>
  </r>
  <r>
    <x v="4"/>
    <x v="2"/>
  </r>
  <r>
    <x v="4"/>
    <x v="2"/>
  </r>
  <r>
    <x v="4"/>
    <x v="2"/>
  </r>
  <r>
    <x v="3"/>
    <x v="2"/>
  </r>
  <r>
    <x v="0"/>
    <x v="0"/>
  </r>
  <r>
    <x v="2"/>
    <x v="3"/>
  </r>
  <r>
    <x v="5"/>
    <x v="3"/>
  </r>
  <r>
    <x v="5"/>
    <x v="3"/>
  </r>
  <r>
    <x v="3"/>
    <x v="3"/>
  </r>
  <r>
    <x v="4"/>
    <x v="3"/>
  </r>
  <r>
    <x v="4"/>
    <x v="3"/>
  </r>
  <r>
    <x v="4"/>
    <x v="3"/>
  </r>
  <r>
    <x v="4"/>
    <x v="3"/>
  </r>
  <r>
    <x v="0"/>
    <x v="0"/>
  </r>
  <r>
    <x v="2"/>
    <x v="1"/>
  </r>
  <r>
    <x v="3"/>
    <x v="1"/>
  </r>
  <r>
    <x v="3"/>
    <x v="1"/>
  </r>
  <r>
    <x v="3"/>
    <x v="1"/>
  </r>
  <r>
    <x v="3"/>
    <x v="1"/>
  </r>
  <r>
    <x v="3"/>
    <x v="1"/>
  </r>
  <r>
    <x v="4"/>
    <x v="1"/>
  </r>
  <r>
    <x v="0"/>
    <x v="0"/>
  </r>
  <r>
    <x v="2"/>
    <x v="4"/>
  </r>
  <r>
    <x v="3"/>
    <x v="4"/>
  </r>
  <r>
    <x v="3"/>
    <x v="4"/>
  </r>
  <r>
    <x v="3"/>
    <x v="4"/>
  </r>
  <r>
    <x v="3"/>
    <x v="4"/>
  </r>
  <r>
    <x v="3"/>
    <x v="4"/>
  </r>
  <r>
    <x v="4"/>
    <x v="4"/>
  </r>
  <r>
    <x v="4"/>
    <x v="4"/>
  </r>
  <r>
    <x v="4"/>
    <x v="4"/>
  </r>
  <r>
    <x v="4"/>
    <x v="4"/>
  </r>
  <r>
    <x v="4"/>
    <x v="4"/>
  </r>
  <r>
    <x v="0"/>
    <x v="0"/>
  </r>
  <r>
    <x v="3"/>
    <x v="5"/>
  </r>
  <r>
    <x v="4"/>
    <x v="5"/>
  </r>
  <r>
    <x v="4"/>
    <x v="5"/>
  </r>
  <r>
    <x v="4"/>
    <x v="5"/>
  </r>
  <r>
    <x v="4"/>
    <x v="5"/>
  </r>
  <r>
    <x v="4"/>
    <x v="5"/>
  </r>
  <r>
    <x v="4"/>
    <x v="5"/>
  </r>
  <r>
    <x v="4"/>
    <x v="5"/>
  </r>
  <r>
    <x v="4"/>
    <x v="5"/>
  </r>
  <r>
    <x v="4"/>
    <x v="5"/>
  </r>
  <r>
    <x v="0"/>
    <x v="0"/>
  </r>
  <r>
    <x v="3"/>
    <x v="6"/>
  </r>
  <r>
    <x v="3"/>
    <x v="6"/>
  </r>
  <r>
    <x v="4"/>
    <x v="6"/>
  </r>
  <r>
    <x v="4"/>
    <x v="6"/>
  </r>
  <r>
    <x v="4"/>
    <x v="6"/>
  </r>
  <r>
    <x v="4"/>
    <x v="6"/>
  </r>
  <r>
    <x v="4"/>
    <x v="6"/>
  </r>
  <r>
    <x v="0"/>
    <x v="0"/>
  </r>
  <r>
    <x v="3"/>
    <x v="7"/>
  </r>
  <r>
    <x v="4"/>
    <x v="7"/>
  </r>
  <r>
    <x v="4"/>
    <x v="7"/>
  </r>
  <r>
    <x v="4"/>
    <x v="7"/>
  </r>
  <r>
    <x v="4"/>
    <x v="7"/>
  </r>
  <r>
    <x v="0"/>
    <x v="0"/>
  </r>
  <r>
    <x v="3"/>
    <x v="8"/>
  </r>
  <r>
    <x v="0"/>
    <x v="0"/>
  </r>
  <r>
    <x v="3"/>
    <x v="9"/>
  </r>
  <r>
    <x v="3"/>
    <x v="9"/>
  </r>
  <r>
    <x v="2"/>
    <x v="9"/>
  </r>
  <r>
    <x v="4"/>
    <x v="9"/>
  </r>
  <r>
    <x v="0"/>
    <x v="0"/>
  </r>
  <r>
    <x v="2"/>
    <x v="10"/>
  </r>
  <r>
    <x v="3"/>
    <x v="10"/>
  </r>
  <r>
    <x v="3"/>
    <x v="10"/>
  </r>
  <r>
    <x v="3"/>
    <x v="10"/>
  </r>
  <r>
    <x v="3"/>
    <x v="10"/>
  </r>
  <r>
    <x v="3"/>
    <x v="10"/>
  </r>
  <r>
    <x v="4"/>
    <x v="10"/>
  </r>
  <r>
    <x v="4"/>
    <x v="10"/>
  </r>
  <r>
    <x v="0"/>
    <x v="0"/>
  </r>
  <r>
    <x v="2"/>
    <x v="11"/>
  </r>
  <r>
    <x v="3"/>
    <x v="11"/>
  </r>
  <r>
    <x v="3"/>
    <x v="11"/>
  </r>
  <r>
    <x v="3"/>
    <x v="11"/>
  </r>
  <r>
    <x v="4"/>
    <x v="11"/>
  </r>
  <r>
    <x v="4"/>
    <x v="11"/>
  </r>
  <r>
    <x v="4"/>
    <x v="11"/>
  </r>
  <r>
    <x v="4"/>
    <x v="11"/>
  </r>
  <r>
    <x v="4"/>
    <x v="11"/>
  </r>
  <r>
    <x v="4"/>
    <x v="11"/>
  </r>
  <r>
    <x v="4"/>
    <x v="11"/>
  </r>
  <r>
    <x v="4"/>
    <x v="11"/>
  </r>
  <r>
    <x v="4"/>
    <x v="11"/>
  </r>
  <r>
    <x v="4"/>
    <x v="11"/>
  </r>
  <r>
    <x v="4"/>
    <x v="11"/>
  </r>
  <r>
    <x v="4"/>
    <x v="11"/>
  </r>
  <r>
    <x v="4"/>
    <x v="11"/>
  </r>
  <r>
    <x v="4"/>
    <x v="11"/>
  </r>
  <r>
    <x v="4"/>
    <x v="11"/>
  </r>
  <r>
    <x v="4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">
  <r>
    <x v="0"/>
    <s v="คลินิกหมอครอบครัว ศูนย์สุขภาพชุมชนเมืองชลบุรี 27 คน"/>
    <n v="27"/>
  </r>
  <r>
    <x v="0"/>
    <s v="ศูนย์บริการสาธารณสุขเทศบาลเมืองชลบุรี 1 คน"/>
    <n v="1"/>
  </r>
  <r>
    <x v="0"/>
    <s v="ศูนย์บริการสาธารณสุขเทศบาลเมืองแสนสุข 1 คน"/>
    <n v="1"/>
  </r>
  <r>
    <x v="0"/>
    <s v="สถานพยาบาลทัณฑสถานหญิงชลบุรี 1 คน"/>
    <n v="1"/>
  </r>
  <r>
    <x v="0"/>
    <s v="สำนักงานป้องกันควบคุมโรคที่6 จังหวัดชลบุรี 8 คน"/>
    <n v="8"/>
  </r>
  <r>
    <x v="0"/>
    <s v="สำนักงานสาธารณสุขจังหวัดชลบุรี 2 คน"/>
    <n v="2"/>
  </r>
  <r>
    <x v="0"/>
    <s v="โรงพยาบาลค่ายนวมินทราชินี 8 คน"/>
    <n v="8"/>
  </r>
  <r>
    <x v="0"/>
    <s v="โรงพยาบาลจุฬารัตน์ ชลเวชโรงพยาบาลทั่วไปขนาดกลาง 3 คน"/>
    <n v="3"/>
  </r>
  <r>
    <x v="0"/>
    <s v="โรงพยาบาลชลบุรี 236 คน"/>
    <n v="236"/>
  </r>
  <r>
    <x v="0"/>
    <s v="โรงพยาบาลมหาวิทยาลัยบูรพา 21 คน"/>
    <n v="21"/>
  </r>
  <r>
    <x v="0"/>
    <s v="โรงพยาบาลมะเร็งชลบุรี 17 คน"/>
    <n v="17"/>
  </r>
  <r>
    <x v="0"/>
    <s v="โรงพยาบาลส่งเสริมสุขภาพ ศูนย์อนามัยที่ 6 9 คน"/>
    <n v="9"/>
  </r>
  <r>
    <x v="0"/>
    <s v="โรงพยาบาลเอกชล 108 คน"/>
    <n v="108"/>
  </r>
  <r>
    <x v="0"/>
    <s v="โรงพยาบาลเอกชล 2 111 คน"/>
    <n v="111"/>
  </r>
  <r>
    <x v="1"/>
    <s v="โรงพยาบาลบ้านบึง 20 คน"/>
    <n v="20"/>
  </r>
  <r>
    <x v="2"/>
    <s v="โรงพยาบาลหนองใหญ่ 7 คน"/>
    <n v="7"/>
  </r>
  <r>
    <x v="3"/>
    <s v="โรงพยาบาลบางละมุง 50 คน"/>
    <n v="50"/>
  </r>
  <r>
    <x v="3"/>
    <s v="ศูนย์สุขภาพชุมชนนาเกลือ 1 คน"/>
    <n v="1"/>
  </r>
  <r>
    <x v="3"/>
    <s v="ศูนย์แพทย์ชุมชนบ้านเกาะล้านเมืองพัทยา 2 คน"/>
    <n v="2"/>
  </r>
  <r>
    <x v="3"/>
    <s v="โรงพยาบาลกรุงเทพพัทยาโรงพยาบาลทั่วไปขนาดใหญ่ 307 คน"/>
    <n v="307"/>
  </r>
  <r>
    <x v="3"/>
    <s v="โรงพยาบาลพัทยาอินเตอร์เนชั่นแนลฮอสพิทอล 47 คน"/>
    <n v="47"/>
  </r>
  <r>
    <x v="3"/>
    <s v="โรงพยาบาลพัทยาเมโมเรียล 65 คน"/>
    <n v="65"/>
  </r>
  <r>
    <x v="3"/>
    <s v="โรงพยาบาลสมเด็จพระสังฆราชญาณสังวรเพื่อผู้สูงอายุ จังหวัดชลบุรี 5 คน"/>
    <n v="5"/>
  </r>
  <r>
    <x v="3"/>
    <s v="โรงพยาบาลเมืองพัทยา 75 คน"/>
    <n v="75"/>
  </r>
  <r>
    <x v="3"/>
    <s v="โรงพยาบาลวัดญาณสังวราราม 6 คน"/>
    <n v="6"/>
  </r>
  <r>
    <x v="4"/>
    <s v="โรงพยาบาลพานทอง 18 คน"/>
    <n v="18"/>
  </r>
  <r>
    <x v="5"/>
    <s v="โรงพยาบาลพนัสนิคม 36 คน"/>
    <n v="36"/>
  </r>
  <r>
    <x v="6"/>
    <s v="โรงพยาบาลแหลมฉบัง 28 คน"/>
    <n v="28"/>
  </r>
  <r>
    <x v="6"/>
    <s v="สถานพยาบาลเมดิคอลเวชการ 7 คน"/>
    <n v="7"/>
  </r>
  <r>
    <x v="6"/>
    <s v="โรงพยาบาลพญาไทศรีราชา 244 คน"/>
    <n v="244"/>
  </r>
  <r>
    <x v="6"/>
    <s v="โรงพยาบาลวิภารามแหลมฉบัง 35 คน"/>
    <n v="35"/>
  </r>
  <r>
    <x v="6"/>
    <s v="โรงพยาบาลสมิติเวชศรีราชา 183 คน"/>
    <n v="183"/>
  </r>
  <r>
    <x v="6"/>
    <s v="โรงพยาบาลสมเด็จพระบรมราชเทวี ณ ศรีราชา 171 คน"/>
    <n v="171"/>
  </r>
  <r>
    <x v="7"/>
    <s v="โรงพยาบาลเกาะสีชัง 1 คน"/>
    <n v="1"/>
  </r>
  <r>
    <x v="8"/>
    <s v="โรงพยาบาลสัตหีบกม10 13 คน"/>
    <n v="13"/>
  </r>
  <r>
    <x v="8"/>
    <s v="ศูนย์สุขภาพชุมชนตำบลสัตหีบ 1 คน"/>
    <n v="1"/>
  </r>
  <r>
    <x v="8"/>
    <s v="แผนกแพทย์ศูนย์ฝึกทหาร 2 คน"/>
    <n v="2"/>
  </r>
  <r>
    <x v="8"/>
    <s v="แผนกแพทย์ฯรร.ทหารเกล็ดแก้ว 1 คน"/>
    <n v="1"/>
  </r>
  <r>
    <x v="8"/>
    <s v="โรงพยาบาลสมเด็จพระนางเจ้าสิริกิติ์ 129 คน"/>
    <n v="129"/>
  </r>
  <r>
    <x v="8"/>
    <s v="โรงพยาบาลอาภากรเกียรติวงศ์ 20 คน"/>
    <n v="20"/>
  </r>
  <r>
    <x v="9"/>
    <s v="โรงพยาบาลบ่อทอง 13 คน"/>
    <n v="13"/>
  </r>
  <r>
    <x v="9"/>
    <s v="เทศบาลตำบลบ่อทอง 5 คน"/>
    <n v="5"/>
  </r>
  <r>
    <x v="10"/>
    <s v="โรงพยาบาลเกาะจันทร์ 4 คน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ค่า" updatedVersion="6" minRefreshableVersion="3" useAutoFormatting="1" itemPrintTitles="1" createdVersion="5" indent="0" outline="1" outlineData="1" multipleFieldFilters="0">
  <location ref="B120:I134" firstHeaderRow="1" firstDataRow="2" firstDataCol="1"/>
  <pivotFields count="2">
    <pivotField axis="axisCol" dataField="1" showAll="0">
      <items count="7">
        <item x="1"/>
        <item x="3"/>
        <item x="5"/>
        <item x="2"/>
        <item x="4"/>
        <item x="0"/>
        <item t="default"/>
      </items>
    </pivotField>
    <pivotField axis="axisRow" showAll="0">
      <items count="13">
        <item x="9"/>
        <item x="8"/>
        <item x="6"/>
        <item x="1"/>
        <item x="4"/>
        <item x="11"/>
        <item x="5"/>
        <item x="2"/>
        <item x="3"/>
        <item x="10"/>
        <item x="7"/>
        <item x="0"/>
        <item t="default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นับจำนวน ของ ประเภท" fld="0" subtotal="count" baseField="0" baseItem="0"/>
  </dataFields>
  <formats count="6"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2EE1A1-1FEC-4B36-A6D7-A7DDF8FB7080}" name="PivotTable3" cacheId="1" applyNumberFormats="0" applyBorderFormats="0" applyFontFormats="0" applyPatternFormats="0" applyAlignmentFormats="0" applyWidthHeightFormats="1" dataCaption="ค่า" updatedVersion="6" minRefreshableVersion="3" useAutoFormatting="1" itemPrintTitles="1" createdVersion="6" indent="0" outline="1" outlineData="1" multipleFieldFilters="0">
  <location ref="A53:B65" firstHeaderRow="1" firstDataRow="1" firstDataCol="1"/>
  <pivotFields count="3">
    <pivotField axis="axisRow" showAll="0">
      <items count="12">
        <item x="10"/>
        <item x="7"/>
        <item x="9"/>
        <item x="3"/>
        <item x="1"/>
        <item x="5"/>
        <item x="4"/>
        <item x="0"/>
        <item x="6"/>
        <item x="8"/>
        <item x="2"/>
        <item t="default"/>
      </items>
    </pivotField>
    <pivotField showAll="0"/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ผลรวม ของ แพทย์(คน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onburilocal.go.th/public/history/data/index/menu/22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nongpruecity.go.th/index.php?option=com_contact&amp;view=category&amp;catid=22&amp;Itemid=45" TargetMode="External"/><Relationship Id="rId21" Type="http://schemas.openxmlformats.org/officeDocument/2006/relationships/hyperlink" Target="http://www.lcb.go.th/" TargetMode="External"/><Relationship Id="rId42" Type="http://schemas.openxmlformats.org/officeDocument/2006/relationships/hyperlink" Target="http://www.klongkiew.go.th/contact/view.php?No=5" TargetMode="External"/><Relationship Id="rId47" Type="http://schemas.openxmlformats.org/officeDocument/2006/relationships/hyperlink" Target="http://www.kohloy.go.th/index.php" TargetMode="External"/><Relationship Id="rId63" Type="http://schemas.openxmlformats.org/officeDocument/2006/relationships/hyperlink" Target="http://www.sattahipmunicipality.go.th/center/website/management/website_dragdrop/index.php?site=513&amp;page_id=513" TargetMode="External"/><Relationship Id="rId68" Type="http://schemas.openxmlformats.org/officeDocument/2006/relationships/hyperlink" Target="http://samaesarn.go.th/public/default/index/index" TargetMode="External"/><Relationship Id="rId7" Type="http://schemas.openxmlformats.org/officeDocument/2006/relationships/hyperlink" Target="http://angsilacity.go.th/public/contact/data/index/menu/122" TargetMode="External"/><Relationship Id="rId2" Type="http://schemas.openxmlformats.org/officeDocument/2006/relationships/hyperlink" Target="http://www.chon.go.th/cho/contract-us.html" TargetMode="External"/><Relationship Id="rId16" Type="http://schemas.openxmlformats.org/officeDocument/2006/relationships/hyperlink" Target="http://www.nongkangkok.go.th/index2.php?inx=contact" TargetMode="External"/><Relationship Id="rId29" Type="http://schemas.openxmlformats.org/officeDocument/2006/relationships/hyperlink" Target="http://www.nmt.or.th/chonburi/khiantia/Lists/List23/AllItems.aspx?PageView=Shared" TargetMode="External"/><Relationship Id="rId11" Type="http://schemas.openxmlformats.org/officeDocument/2006/relationships/hyperlink" Target="http://www.samedcity.go.th/index.php?option=com_contact&amp;view=category&amp;catid=22&amp;Itemid=45" TargetMode="External"/><Relationship Id="rId24" Type="http://schemas.openxmlformats.org/officeDocument/2006/relationships/hyperlink" Target="http://bangphrachon-sao.go.th/index.php?page=contact" TargetMode="External"/><Relationship Id="rId32" Type="http://schemas.openxmlformats.org/officeDocument/2006/relationships/hyperlink" Target="http://khaomaikaew.com/public/" TargetMode="External"/><Relationship Id="rId37" Type="http://schemas.openxmlformats.org/officeDocument/2006/relationships/hyperlink" Target="http://www.nongsumsak.go.th/index.php?option=com_contact&amp;view=contact&amp;id=1&amp;Itemid=46" TargetMode="External"/><Relationship Id="rId40" Type="http://schemas.openxmlformats.org/officeDocument/2006/relationships/hyperlink" Target="http://nongerun.go.th/public/" TargetMode="External"/><Relationship Id="rId45" Type="http://schemas.openxmlformats.org/officeDocument/2006/relationships/hyperlink" Target="http://tumbon-napradu.go.th/public/default/index/index" TargetMode="External"/><Relationship Id="rId53" Type="http://schemas.openxmlformats.org/officeDocument/2006/relationships/hyperlink" Target="http://botong.go.th/public/default/index/index" TargetMode="External"/><Relationship Id="rId58" Type="http://schemas.openxmlformats.org/officeDocument/2006/relationships/hyperlink" Target="http://www.khaosok.go.th/index.php" TargetMode="External"/><Relationship Id="rId66" Type="http://schemas.openxmlformats.org/officeDocument/2006/relationships/hyperlink" Target="http://www.sattahip.go.th/" TargetMode="External"/><Relationship Id="rId5" Type="http://schemas.openxmlformats.org/officeDocument/2006/relationships/hyperlink" Target="http://www.bansuan.go.th/new/unit_13.php" TargetMode="External"/><Relationship Id="rId61" Type="http://schemas.openxmlformats.org/officeDocument/2006/relationships/hyperlink" Target="http://kohsichang.go.th/public/" TargetMode="External"/><Relationship Id="rId19" Type="http://schemas.openxmlformats.org/officeDocument/2006/relationships/hyperlink" Target="http://www.mheung.go.th/index.php?option=com_contact&amp;view=category&amp;catid=22&amp;Itemid=45" TargetMode="External"/><Relationship Id="rId14" Type="http://schemas.openxmlformats.org/officeDocument/2006/relationships/hyperlink" Target="http://www.napachon.go.th/index.php?option=com_contact&amp;view=contact&amp;id=2:2009-09-23-02-21-18&amp;catid=12:contacts" TargetMode="External"/><Relationship Id="rId22" Type="http://schemas.openxmlformats.org/officeDocument/2006/relationships/hyperlink" Target="http://chaoprayasurasak.go.th/public/contact/data/index/menu/122" TargetMode="External"/><Relationship Id="rId27" Type="http://schemas.openxmlformats.org/officeDocument/2006/relationships/hyperlink" Target="http://banglamung.go.th/public/" TargetMode="External"/><Relationship Id="rId30" Type="http://schemas.openxmlformats.org/officeDocument/2006/relationships/hyperlink" Target="http://www.pongcity.go.th/index.php?option=com_contact&amp;view=category&amp;catid=10&amp;Itemid=83" TargetMode="External"/><Relationship Id="rId35" Type="http://schemas.openxmlformats.org/officeDocument/2006/relationships/hyperlink" Target="http://www.banbueng.go.th/index.php?option=com_contact&amp;view=category&amp;catid=22&amp;Itemid=45" TargetMode="External"/><Relationship Id="rId43" Type="http://schemas.openxmlformats.org/officeDocument/2006/relationships/hyperlink" Target="http://www.bankaochonburi.go.th/default.php?bmodules=html&amp;html=contact" TargetMode="External"/><Relationship Id="rId48" Type="http://schemas.openxmlformats.org/officeDocument/2006/relationships/hyperlink" Target="http://khokkheenhon.go.th/public/" TargetMode="External"/><Relationship Id="rId56" Type="http://schemas.openxmlformats.org/officeDocument/2006/relationships/hyperlink" Target="http://www.kasetsuwan.go.th/index.php" TargetMode="External"/><Relationship Id="rId64" Type="http://schemas.openxmlformats.org/officeDocument/2006/relationships/hyperlink" Target="http://www.bangsaray.go.th/" TargetMode="External"/><Relationship Id="rId69" Type="http://schemas.openxmlformats.org/officeDocument/2006/relationships/printerSettings" Target="../printerSettings/printerSettings2.bin"/><Relationship Id="rId8" Type="http://schemas.openxmlformats.org/officeDocument/2006/relationships/hyperlink" Target="http://www.bangsaichonburi.go.th/default.php?bmodules=html&amp;html=contact" TargetMode="External"/><Relationship Id="rId51" Type="http://schemas.openxmlformats.org/officeDocument/2006/relationships/hyperlink" Target="http://www.bothongcity.go.th/index.php" TargetMode="External"/><Relationship Id="rId3" Type="http://schemas.openxmlformats.org/officeDocument/2006/relationships/hyperlink" Target="http://www.pattaya.go.th/" TargetMode="External"/><Relationship Id="rId12" Type="http://schemas.openxmlformats.org/officeDocument/2006/relationships/hyperlink" Target="http://www.huaykapi.go.th/home.html" TargetMode="External"/><Relationship Id="rId17" Type="http://schemas.openxmlformats.org/officeDocument/2006/relationships/hyperlink" Target="http://samnakbok.go.th/public/" TargetMode="External"/><Relationship Id="rId25" Type="http://schemas.openxmlformats.org/officeDocument/2006/relationships/hyperlink" Target="http://www.bowin.go.th/home/index_bowin.html" TargetMode="External"/><Relationship Id="rId33" Type="http://schemas.openxmlformats.org/officeDocument/2006/relationships/hyperlink" Target="http://www.banbung.in.th/Telephone.html" TargetMode="External"/><Relationship Id="rId38" Type="http://schemas.openxmlformats.org/officeDocument/2006/relationships/hyperlink" Target="http://www.nongbondaeng.go.th/index.php" TargetMode="External"/><Relationship Id="rId46" Type="http://schemas.openxmlformats.org/officeDocument/2006/relationships/hyperlink" Target="http://bangnang.go.th/public/" TargetMode="External"/><Relationship Id="rId59" Type="http://schemas.openxmlformats.org/officeDocument/2006/relationships/hyperlink" Target="http://www.nongsuachang.go.th/index.php" TargetMode="External"/><Relationship Id="rId67" Type="http://schemas.openxmlformats.org/officeDocument/2006/relationships/hyperlink" Target="http://www.kledkaew.go.th/index.php" TargetMode="External"/><Relationship Id="rId20" Type="http://schemas.openxmlformats.org/officeDocument/2006/relationships/hyperlink" Target="http://www.srirachamunicipality.go.th/public/contact/data/index/menu/122" TargetMode="External"/><Relationship Id="rId41" Type="http://schemas.openxmlformats.org/officeDocument/2006/relationships/hyperlink" Target="http://www.mabphai.go.th/index.php" TargetMode="External"/><Relationship Id="rId54" Type="http://schemas.openxmlformats.org/officeDocument/2006/relationships/hyperlink" Target="http://bokwangthong.go.th/public/" TargetMode="External"/><Relationship Id="rId62" Type="http://schemas.openxmlformats.org/officeDocument/2006/relationships/hyperlink" Target="http://prokfacity.go.th/public/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http://www.saensukcity.go.th/" TargetMode="External"/><Relationship Id="rId15" Type="http://schemas.openxmlformats.org/officeDocument/2006/relationships/hyperlink" Target="http://www.klongtamru.go.th/contact.php" TargetMode="External"/><Relationship Id="rId23" Type="http://schemas.openxmlformats.org/officeDocument/2006/relationships/hyperlink" Target="http://bangphrachon.go.th/public/contact/data/index/menu/122" TargetMode="External"/><Relationship Id="rId28" Type="http://schemas.openxmlformats.org/officeDocument/2006/relationships/hyperlink" Target="http://www.huayyai.go.th/index.php?option=com_contact&amp;view=category&amp;catid=22&amp;Itemid=45" TargetMode="External"/><Relationship Id="rId36" Type="http://schemas.openxmlformats.org/officeDocument/2006/relationships/hyperlink" Target="http://www.nmt.or.th/chonburi/nongchak/Lists/List23/AllItems.aspx" TargetMode="External"/><Relationship Id="rId49" Type="http://schemas.openxmlformats.org/officeDocument/2006/relationships/hyperlink" Target="http://www.tambonmabpong.go.th/main2/" TargetMode="External"/><Relationship Id="rId57" Type="http://schemas.openxmlformats.org/officeDocument/2006/relationships/hyperlink" Target="http://watsuwan.go.th/index.php" TargetMode="External"/><Relationship Id="rId10" Type="http://schemas.openxmlformats.org/officeDocument/2006/relationships/hyperlink" Target="http://dhr.go.th/public/contact/data/index/menu/122" TargetMode="External"/><Relationship Id="rId31" Type="http://schemas.openxmlformats.org/officeDocument/2006/relationships/hyperlink" Target="http://www.nongplalai.go.th/" TargetMode="External"/><Relationship Id="rId44" Type="http://schemas.openxmlformats.org/officeDocument/2006/relationships/hyperlink" Target="http://www.phanthongsao.go.th/index.php" TargetMode="External"/><Relationship Id="rId52" Type="http://schemas.openxmlformats.org/officeDocument/2006/relationships/hyperlink" Target="http://www.thadtongcity.go.th/index.php" TargetMode="External"/><Relationship Id="rId60" Type="http://schemas.openxmlformats.org/officeDocument/2006/relationships/hyperlink" Target="http://www.klongplu.go.th/index.php" TargetMode="External"/><Relationship Id="rId65" Type="http://schemas.openxmlformats.org/officeDocument/2006/relationships/hyperlink" Target="http://www.tessabannajomtien.go.th/new/" TargetMode="External"/><Relationship Id="rId4" Type="http://schemas.openxmlformats.org/officeDocument/2006/relationships/hyperlink" Target="http://chonburicity.go.th/public/contact/data/index/menu/122" TargetMode="External"/><Relationship Id="rId9" Type="http://schemas.openxmlformats.org/officeDocument/2006/relationships/hyperlink" Target="http://www.klongtumrucity.go.th/index.php?option=com_contact&amp;view=contact&amp;id=1&amp;Itemid=46" TargetMode="External"/><Relationship Id="rId13" Type="http://schemas.openxmlformats.org/officeDocument/2006/relationships/hyperlink" Target="http://www.nongmaidaeng.go.th/default.php?bmodules=html&amp;html=contact" TargetMode="External"/><Relationship Id="rId18" Type="http://schemas.openxmlformats.org/officeDocument/2006/relationships/hyperlink" Target="http://www.klongtamru.go.th/contact.php" TargetMode="External"/><Relationship Id="rId39" Type="http://schemas.openxmlformats.org/officeDocument/2006/relationships/hyperlink" Target="http://www.nongphaikaew.go.th/" TargetMode="External"/><Relationship Id="rId34" Type="http://schemas.openxmlformats.org/officeDocument/2006/relationships/hyperlink" Target="http://www.huakhunjae.go.th/" TargetMode="External"/><Relationship Id="rId50" Type="http://schemas.openxmlformats.org/officeDocument/2006/relationships/hyperlink" Target="http://nonghong.go.th/index.php" TargetMode="External"/><Relationship Id="rId55" Type="http://schemas.openxmlformats.org/officeDocument/2006/relationships/hyperlink" Target="http://www.ploungthong.go.th/index.php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at.dopa.go.th/stat/statnew/upstat_age_disp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bi.hdc.moph.go.th/hdc/reports/report.php?source=pformated/format2.php&amp;cat_id=491672679818600345dc1833920051b2&amp;id=65fdb98bca9c344737fcb1fd4b64e9e5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9"/>
  <sheetViews>
    <sheetView zoomScale="120" zoomScaleNormal="120" workbookViewId="0">
      <selection activeCell="C7" sqref="C7:D18"/>
    </sheetView>
  </sheetViews>
  <sheetFormatPr defaultColWidth="9.29296875" defaultRowHeight="18" x14ac:dyDescent="0.65"/>
  <cols>
    <col min="1" max="1" width="5.703125" style="3" customWidth="1"/>
    <col min="2" max="2" width="6.41015625" style="3" customWidth="1"/>
    <col min="3" max="3" width="20.29296875" style="3" customWidth="1"/>
    <col min="4" max="4" width="19.29296875" style="3" bestFit="1" customWidth="1"/>
    <col min="5" max="5" width="10.703125" style="3" bestFit="1" customWidth="1"/>
    <col min="6" max="6" width="9" style="3" bestFit="1" customWidth="1"/>
    <col min="7" max="7" width="12.41015625" style="3" bestFit="1" customWidth="1"/>
    <col min="8" max="8" width="12.87890625" style="3" bestFit="1" customWidth="1"/>
    <col min="9" max="9" width="13.703125" style="3" bestFit="1" customWidth="1"/>
    <col min="10" max="12" width="9" style="3" bestFit="1" customWidth="1"/>
    <col min="13" max="13" width="7" style="3" bestFit="1" customWidth="1"/>
    <col min="14" max="14" width="5.41015625" style="3" bestFit="1" customWidth="1"/>
    <col min="15" max="16384" width="9.29296875" style="3"/>
  </cols>
  <sheetData>
    <row r="1" spans="1:13" s="235" customFormat="1" ht="22.8" x14ac:dyDescent="0.8">
      <c r="B1" s="235" t="s">
        <v>441</v>
      </c>
    </row>
    <row r="2" spans="1:13" s="2" customFormat="1" ht="20.100000000000001" x14ac:dyDescent="0.65">
      <c r="B2" s="516" t="s">
        <v>442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1:13" ht="18.3" thickBot="1" x14ac:dyDescent="0.7"/>
    <row r="4" spans="1:13" ht="24.75" customHeight="1" x14ac:dyDescent="0.65">
      <c r="B4" s="517" t="s">
        <v>24</v>
      </c>
      <c r="C4" s="517" t="s">
        <v>26</v>
      </c>
      <c r="D4" s="520" t="s">
        <v>21</v>
      </c>
      <c r="E4" s="522" t="s">
        <v>66</v>
      </c>
      <c r="F4" s="520" t="s">
        <v>0</v>
      </c>
      <c r="G4" s="523" t="s">
        <v>111</v>
      </c>
      <c r="H4" s="520" t="s">
        <v>46</v>
      </c>
      <c r="I4" s="520" t="s">
        <v>47</v>
      </c>
      <c r="J4" s="520" t="s">
        <v>39</v>
      </c>
      <c r="K4" s="520" t="s">
        <v>38</v>
      </c>
      <c r="L4" s="520" t="s">
        <v>1</v>
      </c>
    </row>
    <row r="5" spans="1:13" ht="20.25" customHeight="1" x14ac:dyDescent="0.65">
      <c r="B5" s="518"/>
      <c r="C5" s="518"/>
      <c r="D5" s="521"/>
      <c r="E5" s="521"/>
      <c r="F5" s="521"/>
      <c r="G5" s="521"/>
      <c r="H5" s="521"/>
      <c r="I5" s="521"/>
      <c r="J5" s="521"/>
      <c r="K5" s="521"/>
      <c r="L5" s="521"/>
    </row>
    <row r="6" spans="1:13" ht="21" customHeight="1" thickBot="1" x14ac:dyDescent="0.75">
      <c r="B6" s="519"/>
      <c r="C6" s="519"/>
      <c r="D6" s="4" t="s">
        <v>1225</v>
      </c>
      <c r="E6" s="4" t="s">
        <v>67</v>
      </c>
      <c r="F6" s="5" t="s">
        <v>112</v>
      </c>
      <c r="G6" s="6" t="s">
        <v>112</v>
      </c>
      <c r="H6" s="5" t="s">
        <v>112</v>
      </c>
      <c r="I6" s="5" t="s">
        <v>112</v>
      </c>
      <c r="J6" s="5" t="s">
        <v>112</v>
      </c>
      <c r="K6" s="5" t="s">
        <v>112</v>
      </c>
      <c r="L6" s="5" t="s">
        <v>112</v>
      </c>
    </row>
    <row r="7" spans="1:13" ht="20.100000000000001" x14ac:dyDescent="0.7">
      <c r="B7" s="7">
        <v>1</v>
      </c>
      <c r="C7" s="8" t="s">
        <v>40</v>
      </c>
      <c r="D7" s="375">
        <v>340825</v>
      </c>
      <c r="E7" s="9">
        <v>228.791</v>
      </c>
      <c r="F7" s="10">
        <v>18</v>
      </c>
      <c r="G7" s="11">
        <v>0</v>
      </c>
      <c r="H7" s="10">
        <v>4</v>
      </c>
      <c r="I7" s="10">
        <v>8</v>
      </c>
      <c r="J7" s="10">
        <v>4</v>
      </c>
      <c r="K7" s="10">
        <v>69</v>
      </c>
      <c r="L7" s="10">
        <v>107</v>
      </c>
    </row>
    <row r="8" spans="1:13" ht="20.100000000000001" x14ac:dyDescent="0.7">
      <c r="B8" s="12">
        <v>2</v>
      </c>
      <c r="C8" s="13" t="s">
        <v>3</v>
      </c>
      <c r="D8" s="376">
        <v>109443</v>
      </c>
      <c r="E8" s="14">
        <v>646.33399999999995</v>
      </c>
      <c r="F8" s="15">
        <v>8</v>
      </c>
      <c r="G8" s="16">
        <v>0</v>
      </c>
      <c r="H8" s="15">
        <v>1</v>
      </c>
      <c r="I8" s="15">
        <v>5</v>
      </c>
      <c r="J8" s="15">
        <v>5</v>
      </c>
      <c r="K8" s="15">
        <v>43</v>
      </c>
      <c r="L8" s="15">
        <v>52</v>
      </c>
    </row>
    <row r="9" spans="1:13" ht="20.100000000000001" x14ac:dyDescent="0.7">
      <c r="B9" s="12">
        <v>3</v>
      </c>
      <c r="C9" s="13" t="s">
        <v>4</v>
      </c>
      <c r="D9" s="377">
        <v>23879</v>
      </c>
      <c r="E9" s="14">
        <v>397.476</v>
      </c>
      <c r="F9" s="15">
        <v>5</v>
      </c>
      <c r="G9" s="16">
        <v>0</v>
      </c>
      <c r="H9" s="16">
        <v>0</v>
      </c>
      <c r="I9" s="15">
        <v>1</v>
      </c>
      <c r="J9" s="15">
        <v>4</v>
      </c>
      <c r="K9" s="15">
        <v>6</v>
      </c>
      <c r="L9" s="15">
        <v>24</v>
      </c>
    </row>
    <row r="10" spans="1:13" s="57" customFormat="1" ht="20.100000000000001" x14ac:dyDescent="0.7">
      <c r="B10" s="229">
        <v>4</v>
      </c>
      <c r="C10" s="230" t="s">
        <v>5</v>
      </c>
      <c r="D10" s="377">
        <v>311024</v>
      </c>
      <c r="E10" s="231">
        <v>469.02100000000002</v>
      </c>
      <c r="F10" s="232">
        <v>8</v>
      </c>
      <c r="G10" s="232" t="s">
        <v>108</v>
      </c>
      <c r="H10" s="233">
        <v>1</v>
      </c>
      <c r="I10" s="232">
        <v>5</v>
      </c>
      <c r="J10" s="232">
        <v>1</v>
      </c>
      <c r="K10" s="232">
        <v>36</v>
      </c>
      <c r="L10" s="232">
        <v>61</v>
      </c>
      <c r="M10" s="17"/>
    </row>
    <row r="11" spans="1:13" s="57" customFormat="1" ht="20.100000000000001" x14ac:dyDescent="0.7">
      <c r="A11" s="234">
        <v>13</v>
      </c>
      <c r="B11" s="229">
        <v>5</v>
      </c>
      <c r="C11" s="230" t="s">
        <v>6</v>
      </c>
      <c r="D11" s="375">
        <v>73948</v>
      </c>
      <c r="E11" s="231">
        <v>173.03700000000001</v>
      </c>
      <c r="F11" s="232">
        <v>11</v>
      </c>
      <c r="G11" s="233">
        <v>0</v>
      </c>
      <c r="H11" s="233">
        <v>0</v>
      </c>
      <c r="I11" s="232">
        <v>2</v>
      </c>
      <c r="J11" s="232">
        <v>8</v>
      </c>
      <c r="K11" s="232">
        <v>30</v>
      </c>
      <c r="L11" s="232">
        <v>60</v>
      </c>
    </row>
    <row r="12" spans="1:13" s="57" customFormat="1" ht="20.100000000000001" x14ac:dyDescent="0.7">
      <c r="B12" s="229">
        <v>6</v>
      </c>
      <c r="C12" s="230" t="s">
        <v>7</v>
      </c>
      <c r="D12" s="376">
        <v>124656</v>
      </c>
      <c r="E12" s="231">
        <v>450.87299999999999</v>
      </c>
      <c r="F12" s="232">
        <v>20</v>
      </c>
      <c r="G12" s="233">
        <v>0</v>
      </c>
      <c r="H12" s="232">
        <v>1</v>
      </c>
      <c r="I12" s="232">
        <v>3</v>
      </c>
      <c r="J12" s="232">
        <v>16</v>
      </c>
      <c r="K12" s="232">
        <v>7</v>
      </c>
      <c r="L12" s="232">
        <v>185</v>
      </c>
    </row>
    <row r="13" spans="1:13" s="57" customFormat="1" ht="20.100000000000001" x14ac:dyDescent="0.7">
      <c r="B13" s="229">
        <v>7</v>
      </c>
      <c r="C13" s="230" t="s">
        <v>8</v>
      </c>
      <c r="D13" s="376">
        <v>328537</v>
      </c>
      <c r="E13" s="231">
        <v>616.43399999999997</v>
      </c>
      <c r="F13" s="232">
        <v>8</v>
      </c>
      <c r="G13" s="233">
        <v>2</v>
      </c>
      <c r="H13" s="232">
        <v>1</v>
      </c>
      <c r="I13" s="232">
        <v>1</v>
      </c>
      <c r="J13" s="232">
        <v>4</v>
      </c>
      <c r="K13" s="232">
        <v>87</v>
      </c>
      <c r="L13" s="232">
        <v>52</v>
      </c>
    </row>
    <row r="14" spans="1:13" ht="20.100000000000001" x14ac:dyDescent="0.7">
      <c r="B14" s="12">
        <v>8</v>
      </c>
      <c r="C14" s="13" t="s">
        <v>10</v>
      </c>
      <c r="D14" s="377">
        <v>4494</v>
      </c>
      <c r="E14" s="14">
        <v>17.239000000000001</v>
      </c>
      <c r="F14" s="15">
        <v>1</v>
      </c>
      <c r="G14" s="16">
        <v>0</v>
      </c>
      <c r="H14" s="16">
        <v>0</v>
      </c>
      <c r="I14" s="15">
        <v>1</v>
      </c>
      <c r="J14" s="15">
        <v>0</v>
      </c>
      <c r="K14" s="15">
        <v>7</v>
      </c>
      <c r="L14" s="15">
        <f>-K19</f>
        <v>0</v>
      </c>
    </row>
    <row r="15" spans="1:13" ht="20.100000000000001" x14ac:dyDescent="0.7">
      <c r="B15" s="12">
        <v>9</v>
      </c>
      <c r="C15" s="13" t="s">
        <v>9</v>
      </c>
      <c r="D15" s="375">
        <v>161902</v>
      </c>
      <c r="E15" s="14">
        <v>333.42200000000003</v>
      </c>
      <c r="F15" s="15">
        <v>5</v>
      </c>
      <c r="G15" s="16">
        <v>0</v>
      </c>
      <c r="H15" s="16">
        <v>1</v>
      </c>
      <c r="I15" s="15">
        <v>5</v>
      </c>
      <c r="J15" s="15">
        <v>2</v>
      </c>
      <c r="K15" s="15">
        <v>29</v>
      </c>
      <c r="L15" s="15">
        <v>41</v>
      </c>
    </row>
    <row r="16" spans="1:13" ht="20.100000000000001" x14ac:dyDescent="0.7">
      <c r="B16" s="12">
        <v>10</v>
      </c>
      <c r="C16" s="13" t="s">
        <v>11</v>
      </c>
      <c r="D16" s="376">
        <v>49779</v>
      </c>
      <c r="E16" s="14">
        <v>781.54399999999998</v>
      </c>
      <c r="F16" s="15">
        <v>6</v>
      </c>
      <c r="G16" s="16">
        <v>0</v>
      </c>
      <c r="H16" s="16">
        <v>0</v>
      </c>
      <c r="I16" s="15">
        <v>2</v>
      </c>
      <c r="J16" s="15">
        <v>5</v>
      </c>
      <c r="K16" s="16">
        <v>10</v>
      </c>
      <c r="L16" s="15">
        <v>47</v>
      </c>
    </row>
    <row r="17" spans="2:12" ht="20.399999999999999" thickBot="1" x14ac:dyDescent="0.75">
      <c r="B17" s="18">
        <v>11</v>
      </c>
      <c r="C17" s="19" t="s">
        <v>27</v>
      </c>
      <c r="D17" s="378">
        <v>38398</v>
      </c>
      <c r="E17" s="20">
        <v>248.82900000000001</v>
      </c>
      <c r="F17" s="21">
        <v>2</v>
      </c>
      <c r="G17" s="22">
        <v>0</v>
      </c>
      <c r="H17" s="22">
        <v>1</v>
      </c>
      <c r="I17" s="21">
        <v>2</v>
      </c>
      <c r="J17" s="21">
        <v>1</v>
      </c>
      <c r="K17" s="21">
        <v>16</v>
      </c>
      <c r="L17" s="21">
        <v>27</v>
      </c>
    </row>
    <row r="18" spans="2:12" ht="20.399999999999999" thickBot="1" x14ac:dyDescent="0.75">
      <c r="B18" s="23"/>
      <c r="C18" s="24" t="s">
        <v>75</v>
      </c>
      <c r="D18" s="25">
        <f>SUM(D7:D17)</f>
        <v>1566885</v>
      </c>
      <c r="E18" s="26">
        <v>4363</v>
      </c>
      <c r="F18" s="24">
        <f>SUM(F7:F17)</f>
        <v>92</v>
      </c>
      <c r="G18" s="74" t="s">
        <v>363</v>
      </c>
      <c r="H18" s="24">
        <f>SUM(H7:H17)</f>
        <v>10</v>
      </c>
      <c r="I18" s="124">
        <f>SUM(I7:I17)</f>
        <v>35</v>
      </c>
      <c r="J18" s="24">
        <f>SUM(J7:J17)</f>
        <v>50</v>
      </c>
      <c r="K18" s="24">
        <f>SUM(K7:K17)</f>
        <v>340</v>
      </c>
      <c r="L18" s="124">
        <f>SUM(L7:L17)</f>
        <v>656</v>
      </c>
    </row>
    <row r="19" spans="2:12" ht="29.25" customHeight="1" x14ac:dyDescent="0.65">
      <c r="B19" s="27" t="s">
        <v>68</v>
      </c>
      <c r="C19" s="27" t="s">
        <v>1226</v>
      </c>
      <c r="D19" s="27"/>
      <c r="E19" s="28"/>
      <c r="F19" s="27"/>
      <c r="G19" s="29"/>
      <c r="H19" s="29"/>
      <c r="I19" s="29"/>
      <c r="J19" s="29"/>
      <c r="K19" s="29"/>
      <c r="L19" s="29"/>
    </row>
    <row r="20" spans="2:12" ht="4.5" customHeight="1" x14ac:dyDescent="0.65"/>
    <row r="21" spans="2:12" ht="16.5" customHeight="1" x14ac:dyDescent="1.2">
      <c r="B21" s="3" t="s">
        <v>492</v>
      </c>
      <c r="E21" s="398" t="s">
        <v>635</v>
      </c>
    </row>
    <row r="22" spans="2:12" ht="19.2" x14ac:dyDescent="0.7">
      <c r="B22" s="200" t="s">
        <v>400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</row>
    <row r="23" spans="2:12" ht="19.2" x14ac:dyDescent="0.7">
      <c r="B23" s="200" t="s">
        <v>362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</row>
    <row r="24" spans="2:12" ht="19.2" x14ac:dyDescent="0.7">
      <c r="B24" s="200" t="s">
        <v>636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</row>
    <row r="28" spans="2:12" ht="20.100000000000001" x14ac:dyDescent="0.7">
      <c r="D28" s="132"/>
    </row>
    <row r="29" spans="2:12" ht="20.100000000000001" x14ac:dyDescent="0.7">
      <c r="D29" s="132"/>
    </row>
    <row r="30" spans="2:12" ht="20.100000000000001" x14ac:dyDescent="0.7">
      <c r="D30" s="132"/>
    </row>
    <row r="31" spans="2:12" ht="20.100000000000001" x14ac:dyDescent="0.7">
      <c r="D31" s="132"/>
    </row>
    <row r="32" spans="2:12" ht="20.100000000000001" x14ac:dyDescent="0.7">
      <c r="D32" s="132"/>
    </row>
    <row r="33" spans="4:4" ht="20.100000000000001" x14ac:dyDescent="0.7">
      <c r="D33" s="132"/>
    </row>
    <row r="34" spans="4:4" ht="20.100000000000001" x14ac:dyDescent="0.7">
      <c r="D34" s="132"/>
    </row>
    <row r="35" spans="4:4" ht="20.100000000000001" x14ac:dyDescent="0.7">
      <c r="D35" s="132"/>
    </row>
    <row r="36" spans="4:4" ht="20.100000000000001" x14ac:dyDescent="0.7">
      <c r="D36" s="132"/>
    </row>
    <row r="37" spans="4:4" ht="20.100000000000001" x14ac:dyDescent="0.7">
      <c r="D37" s="132"/>
    </row>
    <row r="38" spans="4:4" ht="20.100000000000001" x14ac:dyDescent="0.7">
      <c r="D38" s="132"/>
    </row>
    <row r="39" spans="4:4" x14ac:dyDescent="0.65">
      <c r="D39" s="102"/>
    </row>
  </sheetData>
  <sheetProtection sheet="1" objects="1" scenarios="1"/>
  <mergeCells count="12">
    <mergeCell ref="B2:L2"/>
    <mergeCell ref="B4:B6"/>
    <mergeCell ref="C4:C6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6" type="noConversion"/>
  <hyperlinks>
    <hyperlink ref="E21" r:id="rId1" xr:uid="{00000000-0004-0000-0000-000000000000}"/>
  </hyperlinks>
  <pageMargins left="0.94488188976377963" right="0.15748031496062992" top="1.0629921259842521" bottom="0.78740157480314965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7"/>
  <sheetViews>
    <sheetView topLeftCell="A19" zoomScale="110" zoomScaleNormal="110" workbookViewId="0">
      <selection activeCell="T19" sqref="T19"/>
    </sheetView>
  </sheetViews>
  <sheetFormatPr defaultColWidth="9.1171875" defaultRowHeight="18" x14ac:dyDescent="0.65"/>
  <cols>
    <col min="1" max="1" width="6.87890625" style="51" customWidth="1"/>
    <col min="2" max="2" width="5.703125" style="51" customWidth="1"/>
    <col min="3" max="3" width="22.5859375" style="51" customWidth="1"/>
    <col min="4" max="4" width="7.41015625" style="51" hidden="1" customWidth="1"/>
    <col min="5" max="5" width="7.5859375" style="51" hidden="1" customWidth="1"/>
    <col min="6" max="6" width="7.87890625" style="51" customWidth="1"/>
    <col min="7" max="7" width="8" style="51" bestFit="1" customWidth="1"/>
    <col min="8" max="10" width="8.41015625" style="51" customWidth="1"/>
    <col min="11" max="11" width="9.5859375" style="51" customWidth="1"/>
    <col min="12" max="12" width="8" style="51" customWidth="1"/>
    <col min="13" max="13" width="9.1171875" style="51" customWidth="1"/>
    <col min="14" max="19" width="9.46875" style="51" customWidth="1"/>
    <col min="20" max="20" width="9.1171875" style="51"/>
    <col min="21" max="21" width="21" style="51" customWidth="1"/>
    <col min="22" max="22" width="26.703125" style="51" customWidth="1"/>
    <col min="23" max="24" width="9.1171875" style="51"/>
    <col min="25" max="25" width="22.87890625" style="51" customWidth="1"/>
    <col min="26" max="16384" width="9.1171875" style="51"/>
  </cols>
  <sheetData>
    <row r="1" spans="1:22" ht="20.100000000000001" x14ac:dyDescent="0.65">
      <c r="F1" s="193"/>
      <c r="G1" s="51">
        <v>21</v>
      </c>
    </row>
    <row r="3" spans="1:22" ht="20.100000000000001" x14ac:dyDescent="0.65">
      <c r="C3" s="61"/>
      <c r="F3" s="193"/>
      <c r="G3" s="193"/>
    </row>
    <row r="4" spans="1:22" ht="45.75" customHeight="1" x14ac:dyDescent="0.65">
      <c r="B4" s="188" t="s">
        <v>1254</v>
      </c>
      <c r="C4" s="188"/>
      <c r="D4" s="188"/>
      <c r="E4" s="188"/>
      <c r="F4" s="188"/>
      <c r="G4" s="188"/>
    </row>
    <row r="5" spans="1:22" ht="20.100000000000001" x14ac:dyDescent="0.7">
      <c r="B5" s="575" t="s">
        <v>24</v>
      </c>
      <c r="C5" s="575" t="s">
        <v>70</v>
      </c>
      <c r="D5" s="578" t="s">
        <v>376</v>
      </c>
      <c r="E5" s="578"/>
      <c r="F5" s="571" t="s">
        <v>377</v>
      </c>
      <c r="G5" s="571"/>
      <c r="H5" s="571" t="s">
        <v>397</v>
      </c>
      <c r="I5" s="571"/>
      <c r="J5" s="571" t="s">
        <v>406</v>
      </c>
      <c r="K5" s="571"/>
      <c r="L5" s="571" t="s">
        <v>443</v>
      </c>
      <c r="M5" s="571"/>
      <c r="N5" s="571" t="s">
        <v>454</v>
      </c>
      <c r="O5" s="571"/>
      <c r="P5" s="571" t="s">
        <v>494</v>
      </c>
      <c r="Q5" s="571"/>
      <c r="R5" s="571" t="s">
        <v>1238</v>
      </c>
      <c r="S5" s="571"/>
      <c r="U5" s="573" t="s">
        <v>440</v>
      </c>
      <c r="V5" s="573"/>
    </row>
    <row r="6" spans="1:22" ht="20.100000000000001" x14ac:dyDescent="0.7">
      <c r="B6" s="576"/>
      <c r="C6" s="576"/>
      <c r="D6" s="572">
        <v>1364002</v>
      </c>
      <c r="E6" s="572"/>
      <c r="F6" s="574">
        <v>1351329</v>
      </c>
      <c r="G6" s="574"/>
      <c r="H6" s="574">
        <v>1421425</v>
      </c>
      <c r="I6" s="574"/>
      <c r="J6" s="574">
        <v>1455039</v>
      </c>
      <c r="K6" s="574"/>
      <c r="L6" s="560">
        <v>1496087</v>
      </c>
      <c r="M6" s="561"/>
      <c r="N6" s="560">
        <v>1535445</v>
      </c>
      <c r="O6" s="561"/>
      <c r="P6" s="560">
        <v>1558301</v>
      </c>
      <c r="Q6" s="561"/>
      <c r="R6" s="560">
        <f>ptนอก!T6</f>
        <v>1566885</v>
      </c>
      <c r="S6" s="561"/>
      <c r="V6" s="226" t="s">
        <v>429</v>
      </c>
    </row>
    <row r="7" spans="1:22" ht="20.100000000000001" x14ac:dyDescent="0.7">
      <c r="B7" s="577"/>
      <c r="C7" s="577"/>
      <c r="D7" s="241" t="s">
        <v>12</v>
      </c>
      <c r="E7" s="242" t="s">
        <v>23</v>
      </c>
      <c r="F7" s="181" t="s">
        <v>12</v>
      </c>
      <c r="G7" s="62" t="s">
        <v>23</v>
      </c>
      <c r="H7" s="181" t="s">
        <v>12</v>
      </c>
      <c r="I7" s="62" t="s">
        <v>23</v>
      </c>
      <c r="J7" s="181" t="s">
        <v>12</v>
      </c>
      <c r="K7" s="62" t="s">
        <v>23</v>
      </c>
      <c r="L7" s="181" t="s">
        <v>12</v>
      </c>
      <c r="M7" s="62" t="s">
        <v>23</v>
      </c>
      <c r="N7" s="181" t="s">
        <v>12</v>
      </c>
      <c r="O7" s="62" t="s">
        <v>23</v>
      </c>
      <c r="P7" s="181" t="s">
        <v>12</v>
      </c>
      <c r="Q7" s="62" t="s">
        <v>23</v>
      </c>
      <c r="R7" s="181" t="s">
        <v>12</v>
      </c>
      <c r="S7" s="62" t="s">
        <v>23</v>
      </c>
      <c r="V7" s="226" t="s">
        <v>416</v>
      </c>
    </row>
    <row r="8" spans="1:22" ht="19.2" x14ac:dyDescent="0.7">
      <c r="B8" s="236">
        <v>1</v>
      </c>
      <c r="C8" s="237" t="s">
        <v>74</v>
      </c>
      <c r="D8" s="238">
        <v>1418</v>
      </c>
      <c r="E8" s="239">
        <f t="shared" ref="E8:E17" si="0">D8/D$6*100000</f>
        <v>103.95879184927881</v>
      </c>
      <c r="F8" s="240">
        <v>1442</v>
      </c>
      <c r="G8" s="239">
        <f t="shared" ref="G8:G17" si="1">F8/F$6*100000</f>
        <v>106.70976497951276</v>
      </c>
      <c r="H8" s="240">
        <v>1328</v>
      </c>
      <c r="I8" s="239">
        <f t="shared" ref="I8:I17" si="2">H8/H$6*100000</f>
        <v>93.427370420528703</v>
      </c>
      <c r="J8" s="240">
        <v>1527</v>
      </c>
      <c r="K8" s="239">
        <f t="shared" ref="K8:K17" si="3">J8/J$6*100000</f>
        <v>104.94564063231294</v>
      </c>
      <c r="L8" s="240">
        <v>1606</v>
      </c>
      <c r="M8" s="239">
        <f t="shared" ref="M8:M17" si="4">L8/L$6*100000</f>
        <v>107.34669842061324</v>
      </c>
      <c r="N8" s="240">
        <v>1434</v>
      </c>
      <c r="O8" s="239">
        <f t="shared" ref="O8:O17" si="5">N8/N$6*100000</f>
        <v>93.39312056114025</v>
      </c>
      <c r="P8" s="240">
        <v>1428</v>
      </c>
      <c r="Q8" s="239">
        <f t="shared" ref="Q8:Q17" si="6">P8/P$6*100000</f>
        <v>91.638265007851501</v>
      </c>
      <c r="R8" s="240">
        <v>1483</v>
      </c>
      <c r="S8" s="239">
        <f t="shared" ref="S8:S17" si="7">R8/R$6*100000</f>
        <v>94.646384386856724</v>
      </c>
      <c r="U8" s="63" t="s">
        <v>74</v>
      </c>
      <c r="V8" s="226" t="s">
        <v>430</v>
      </c>
    </row>
    <row r="9" spans="1:22" ht="19.2" x14ac:dyDescent="0.7">
      <c r="B9" s="64">
        <v>2</v>
      </c>
      <c r="C9" s="65" t="s">
        <v>109</v>
      </c>
      <c r="D9" s="179">
        <v>564</v>
      </c>
      <c r="E9" s="133">
        <f t="shared" si="0"/>
        <v>41.348912978133463</v>
      </c>
      <c r="F9" s="176">
        <v>598</v>
      </c>
      <c r="G9" s="133">
        <f t="shared" si="1"/>
        <v>44.252731940186287</v>
      </c>
      <c r="H9" s="176">
        <v>443</v>
      </c>
      <c r="I9" s="133">
        <f t="shared" si="2"/>
        <v>31.165907452028772</v>
      </c>
      <c r="J9" s="176">
        <v>670</v>
      </c>
      <c r="K9" s="133">
        <f t="shared" si="3"/>
        <v>46.046875719482429</v>
      </c>
      <c r="L9" s="176">
        <v>788</v>
      </c>
      <c r="M9" s="133">
        <f t="shared" si="4"/>
        <v>52.670733720699396</v>
      </c>
      <c r="N9" s="176">
        <v>620</v>
      </c>
      <c r="O9" s="133">
        <f t="shared" si="5"/>
        <v>40.379173464370268</v>
      </c>
      <c r="P9" s="176">
        <v>627</v>
      </c>
      <c r="Q9" s="133">
        <f t="shared" si="6"/>
        <v>40.236128963531435</v>
      </c>
      <c r="R9" s="176">
        <v>673</v>
      </c>
      <c r="S9" s="133">
        <f t="shared" si="7"/>
        <v>42.951461019794053</v>
      </c>
      <c r="U9" s="65" t="s">
        <v>109</v>
      </c>
      <c r="V9" s="226" t="s">
        <v>431</v>
      </c>
    </row>
    <row r="10" spans="1:22" ht="20.100000000000001" x14ac:dyDescent="0.7">
      <c r="A10" s="159"/>
      <c r="B10" s="64">
        <v>3</v>
      </c>
      <c r="C10" s="65" t="s">
        <v>94</v>
      </c>
      <c r="D10" s="179">
        <v>465</v>
      </c>
      <c r="E10" s="133">
        <f t="shared" si="0"/>
        <v>34.090859104312166</v>
      </c>
      <c r="F10" s="176">
        <v>520</v>
      </c>
      <c r="G10" s="133">
        <f t="shared" si="1"/>
        <v>38.480636469727209</v>
      </c>
      <c r="H10" s="176">
        <v>241</v>
      </c>
      <c r="I10" s="133">
        <f t="shared" si="2"/>
        <v>16.954816469388113</v>
      </c>
      <c r="J10" s="176">
        <v>460</v>
      </c>
      <c r="K10" s="133">
        <f t="shared" si="3"/>
        <v>31.614272882032715</v>
      </c>
      <c r="L10" s="176">
        <v>498</v>
      </c>
      <c r="M10" s="133">
        <f t="shared" si="4"/>
        <v>33.286834254959771</v>
      </c>
      <c r="N10" s="176">
        <v>405</v>
      </c>
      <c r="O10" s="133">
        <f t="shared" si="5"/>
        <v>26.376718150112836</v>
      </c>
      <c r="P10" s="176">
        <v>391</v>
      </c>
      <c r="Q10" s="133">
        <f t="shared" si="6"/>
        <v>25.091429704530764</v>
      </c>
      <c r="R10" s="176">
        <v>405</v>
      </c>
      <c r="S10" s="133">
        <f t="shared" si="7"/>
        <v>25.847461683531336</v>
      </c>
      <c r="U10" s="65" t="s">
        <v>94</v>
      </c>
      <c r="V10" s="226" t="s">
        <v>432</v>
      </c>
    </row>
    <row r="11" spans="1:22" ht="19.2" x14ac:dyDescent="0.7">
      <c r="B11" s="64">
        <v>4</v>
      </c>
      <c r="C11" s="66" t="s">
        <v>72</v>
      </c>
      <c r="D11" s="179">
        <v>389</v>
      </c>
      <c r="E11" s="133">
        <f t="shared" si="0"/>
        <v>28.519019766833186</v>
      </c>
      <c r="F11" s="176">
        <v>258</v>
      </c>
      <c r="G11" s="133">
        <f t="shared" si="1"/>
        <v>19.092315786903114</v>
      </c>
      <c r="H11" s="176">
        <v>257</v>
      </c>
      <c r="I11" s="133">
        <f t="shared" si="2"/>
        <v>18.080447438310149</v>
      </c>
      <c r="J11" s="176">
        <v>256</v>
      </c>
      <c r="K11" s="133">
        <f t="shared" si="3"/>
        <v>17.594030125652989</v>
      </c>
      <c r="L11" s="176">
        <v>278</v>
      </c>
      <c r="M11" s="133">
        <f t="shared" si="4"/>
        <v>18.581807074053849</v>
      </c>
      <c r="N11" s="176">
        <v>281</v>
      </c>
      <c r="O11" s="133">
        <f t="shared" si="5"/>
        <v>18.300883457238779</v>
      </c>
      <c r="P11" s="176">
        <v>295</v>
      </c>
      <c r="Q11" s="133">
        <f t="shared" si="6"/>
        <v>18.930874073750836</v>
      </c>
      <c r="R11" s="176">
        <v>284</v>
      </c>
      <c r="S11" s="133">
        <f t="shared" si="7"/>
        <v>18.125133624994813</v>
      </c>
      <c r="U11" s="66" t="s">
        <v>72</v>
      </c>
      <c r="V11" s="226" t="s">
        <v>433</v>
      </c>
    </row>
    <row r="12" spans="1:22" ht="19.2" x14ac:dyDescent="0.7">
      <c r="B12" s="64">
        <v>5</v>
      </c>
      <c r="C12" s="65" t="s">
        <v>73</v>
      </c>
      <c r="D12" s="179">
        <v>546</v>
      </c>
      <c r="E12" s="133">
        <f t="shared" si="0"/>
        <v>40.029266819256861</v>
      </c>
      <c r="F12" s="176">
        <v>635</v>
      </c>
      <c r="G12" s="133">
        <f t="shared" si="1"/>
        <v>46.990777227455339</v>
      </c>
      <c r="H12" s="176">
        <v>308</v>
      </c>
      <c r="I12" s="133">
        <f t="shared" si="2"/>
        <v>21.668396151749125</v>
      </c>
      <c r="J12" s="176">
        <v>482</v>
      </c>
      <c r="K12" s="133">
        <f t="shared" si="3"/>
        <v>33.126259845956021</v>
      </c>
      <c r="L12" s="176">
        <v>539</v>
      </c>
      <c r="M12" s="133">
        <f t="shared" si="4"/>
        <v>36.02731659321951</v>
      </c>
      <c r="N12" s="176">
        <v>309</v>
      </c>
      <c r="O12" s="133">
        <f t="shared" si="5"/>
        <v>20.124459033049053</v>
      </c>
      <c r="P12" s="176">
        <v>292</v>
      </c>
      <c r="Q12" s="133">
        <f t="shared" si="6"/>
        <v>18.738356710288961</v>
      </c>
      <c r="R12" s="176">
        <v>272</v>
      </c>
      <c r="S12" s="133">
        <f t="shared" si="7"/>
        <v>17.359282908445735</v>
      </c>
      <c r="U12" s="65" t="s">
        <v>73</v>
      </c>
      <c r="V12" s="226" t="s">
        <v>439</v>
      </c>
    </row>
    <row r="13" spans="1:22" ht="19.2" x14ac:dyDescent="0.7">
      <c r="B13" s="64">
        <v>6</v>
      </c>
      <c r="C13" s="65" t="s">
        <v>382</v>
      </c>
      <c r="D13" s="179">
        <v>164</v>
      </c>
      <c r="E13" s="133">
        <f t="shared" si="0"/>
        <v>12.023442780875687</v>
      </c>
      <c r="F13" s="176">
        <v>217</v>
      </c>
      <c r="G13" s="133">
        <f t="shared" si="1"/>
        <v>16.058265603713085</v>
      </c>
      <c r="H13" s="176">
        <v>147</v>
      </c>
      <c r="I13" s="133">
        <f t="shared" si="2"/>
        <v>10.341734526971173</v>
      </c>
      <c r="J13" s="176">
        <v>121</v>
      </c>
      <c r="K13" s="133">
        <f t="shared" si="3"/>
        <v>8.31592830157817</v>
      </c>
      <c r="L13" s="176">
        <v>176</v>
      </c>
      <c r="M13" s="133">
        <f t="shared" si="4"/>
        <v>11.764021744724738</v>
      </c>
      <c r="N13" s="176">
        <v>177</v>
      </c>
      <c r="O13" s="133">
        <f t="shared" si="5"/>
        <v>11.52760274708635</v>
      </c>
      <c r="P13" s="176">
        <v>200</v>
      </c>
      <c r="Q13" s="133">
        <f t="shared" si="6"/>
        <v>12.834490897458192</v>
      </c>
      <c r="R13" s="176">
        <v>184</v>
      </c>
      <c r="S13" s="133">
        <f t="shared" si="7"/>
        <v>11.743044320419175</v>
      </c>
      <c r="U13" s="65" t="s">
        <v>382</v>
      </c>
      <c r="V13" s="226" t="s">
        <v>434</v>
      </c>
    </row>
    <row r="14" spans="1:22" ht="19.2" customHeight="1" x14ac:dyDescent="0.7">
      <c r="B14" s="64">
        <v>7</v>
      </c>
      <c r="C14" s="65" t="s">
        <v>381</v>
      </c>
      <c r="D14" s="179">
        <v>289</v>
      </c>
      <c r="E14" s="133">
        <f t="shared" si="0"/>
        <v>21.187652217518743</v>
      </c>
      <c r="F14" s="176">
        <v>165</v>
      </c>
      <c r="G14" s="133">
        <f t="shared" si="1"/>
        <v>12.210201956740365</v>
      </c>
      <c r="H14" s="176">
        <v>111</v>
      </c>
      <c r="I14" s="133">
        <f t="shared" si="2"/>
        <v>7.8090648468966002</v>
      </c>
      <c r="J14" s="176">
        <v>146</v>
      </c>
      <c r="K14" s="133">
        <f t="shared" si="3"/>
        <v>10.034095306036471</v>
      </c>
      <c r="L14" s="176">
        <v>159</v>
      </c>
      <c r="M14" s="133">
        <f t="shared" si="4"/>
        <v>10.627724189836554</v>
      </c>
      <c r="N14" s="176">
        <v>87</v>
      </c>
      <c r="O14" s="133">
        <f t="shared" si="5"/>
        <v>5.6661098248390536</v>
      </c>
      <c r="P14" s="176">
        <v>104</v>
      </c>
      <c r="Q14" s="133">
        <f t="shared" si="6"/>
        <v>6.6739352666782601</v>
      </c>
      <c r="R14" s="176">
        <v>115</v>
      </c>
      <c r="S14" s="133">
        <f t="shared" si="7"/>
        <v>7.339402700261985</v>
      </c>
      <c r="U14" s="65" t="s">
        <v>381</v>
      </c>
      <c r="V14" s="226" t="s">
        <v>437</v>
      </c>
    </row>
    <row r="15" spans="1:22" ht="19.2" customHeight="1" x14ac:dyDescent="0.7">
      <c r="B15" s="64">
        <v>8</v>
      </c>
      <c r="C15" s="65" t="s">
        <v>380</v>
      </c>
      <c r="D15" s="179">
        <v>132</v>
      </c>
      <c r="E15" s="133">
        <f t="shared" si="0"/>
        <v>9.677405165095065</v>
      </c>
      <c r="F15" s="176">
        <v>137</v>
      </c>
      <c r="G15" s="133">
        <f t="shared" si="1"/>
        <v>10.138167685293515</v>
      </c>
      <c r="H15" s="176">
        <v>137</v>
      </c>
      <c r="I15" s="133">
        <f t="shared" si="2"/>
        <v>9.6382151713949042</v>
      </c>
      <c r="J15" s="176">
        <v>127</v>
      </c>
      <c r="K15" s="133">
        <f t="shared" si="3"/>
        <v>8.728288382648163</v>
      </c>
      <c r="L15" s="176">
        <v>162</v>
      </c>
      <c r="M15" s="133">
        <f t="shared" si="4"/>
        <v>10.828247287757998</v>
      </c>
      <c r="N15" s="176">
        <v>124</v>
      </c>
      <c r="O15" s="133">
        <f t="shared" si="5"/>
        <v>8.0758346928740519</v>
      </c>
      <c r="P15" s="176">
        <v>145</v>
      </c>
      <c r="Q15" s="133">
        <f t="shared" si="6"/>
        <v>9.3050059006571892</v>
      </c>
      <c r="R15" s="176">
        <v>106</v>
      </c>
      <c r="S15" s="133">
        <f t="shared" si="7"/>
        <v>6.7650146628501773</v>
      </c>
      <c r="U15" s="65" t="s">
        <v>380</v>
      </c>
      <c r="V15" s="226" t="s">
        <v>438</v>
      </c>
    </row>
    <row r="16" spans="1:22" ht="19.149999999999999" customHeight="1" x14ac:dyDescent="1.2">
      <c r="B16" s="64">
        <v>9</v>
      </c>
      <c r="C16" s="329" t="s">
        <v>379</v>
      </c>
      <c r="D16" s="179">
        <v>87</v>
      </c>
      <c r="E16" s="133">
        <f t="shared" si="0"/>
        <v>6.3782897679035662</v>
      </c>
      <c r="F16" s="176">
        <v>96</v>
      </c>
      <c r="G16" s="133">
        <f t="shared" si="1"/>
        <v>7.1041175021034846</v>
      </c>
      <c r="H16" s="176">
        <v>110</v>
      </c>
      <c r="I16" s="133">
        <f t="shared" si="2"/>
        <v>7.7387129113389737</v>
      </c>
      <c r="J16" s="176">
        <v>90</v>
      </c>
      <c r="K16" s="133">
        <f t="shared" si="3"/>
        <v>6.1854012160498781</v>
      </c>
      <c r="L16" s="176">
        <v>138</v>
      </c>
      <c r="M16" s="133">
        <f t="shared" si="4"/>
        <v>9.2240625043864437</v>
      </c>
      <c r="N16" s="176">
        <v>133</v>
      </c>
      <c r="O16" s="133">
        <f t="shared" si="5"/>
        <v>8.6619839850987823</v>
      </c>
      <c r="P16" s="176">
        <v>130</v>
      </c>
      <c r="Q16" s="133">
        <f t="shared" si="6"/>
        <v>8.342419083347826</v>
      </c>
      <c r="R16" s="176">
        <v>103</v>
      </c>
      <c r="S16" s="133">
        <f t="shared" si="7"/>
        <v>6.5735519837129077</v>
      </c>
      <c r="U16" s="506" t="s">
        <v>379</v>
      </c>
      <c r="V16" s="226" t="s">
        <v>436</v>
      </c>
    </row>
    <row r="17" spans="2:22" ht="19.2" x14ac:dyDescent="0.7">
      <c r="B17" s="67">
        <v>10</v>
      </c>
      <c r="C17" s="330" t="s">
        <v>71</v>
      </c>
      <c r="D17" s="408">
        <v>117</v>
      </c>
      <c r="E17" s="134">
        <f t="shared" si="0"/>
        <v>8.5777000326978996</v>
      </c>
      <c r="F17" s="180">
        <v>199</v>
      </c>
      <c r="G17" s="134">
        <f t="shared" si="1"/>
        <v>14.726243572068682</v>
      </c>
      <c r="H17" s="180">
        <v>170</v>
      </c>
      <c r="I17" s="134">
        <f t="shared" si="2"/>
        <v>11.959829044796594</v>
      </c>
      <c r="J17" s="180">
        <v>109</v>
      </c>
      <c r="K17" s="134">
        <f t="shared" si="3"/>
        <v>7.4912081394381866</v>
      </c>
      <c r="L17" s="180">
        <v>134</v>
      </c>
      <c r="M17" s="134">
        <f t="shared" si="4"/>
        <v>8.9566983738245156</v>
      </c>
      <c r="N17" s="180">
        <v>113</v>
      </c>
      <c r="O17" s="134">
        <f t="shared" si="5"/>
        <v>7.3594300023771613</v>
      </c>
      <c r="P17" s="180">
        <v>103</v>
      </c>
      <c r="Q17" s="134">
        <f t="shared" si="6"/>
        <v>6.6097628121909695</v>
      </c>
      <c r="R17" s="180">
        <v>71</v>
      </c>
      <c r="S17" s="134">
        <f t="shared" si="7"/>
        <v>4.5312834062487033</v>
      </c>
      <c r="U17" s="65" t="s">
        <v>71</v>
      </c>
      <c r="V17" s="226" t="s">
        <v>435</v>
      </c>
    </row>
    <row r="18" spans="2:22" x14ac:dyDescent="0.65">
      <c r="B18" s="72" t="s">
        <v>68</v>
      </c>
      <c r="C18" s="51" t="s">
        <v>1244</v>
      </c>
    </row>
    <row r="19" spans="2:22" x14ac:dyDescent="0.65">
      <c r="C19" s="51" t="s">
        <v>646</v>
      </c>
    </row>
    <row r="20" spans="2:22" s="71" customFormat="1" x14ac:dyDescent="0.65">
      <c r="C20" s="68"/>
      <c r="D20" s="70"/>
      <c r="E20" s="69"/>
    </row>
    <row r="21" spans="2:22" ht="25.5" customHeight="1" x14ac:dyDescent="0.65"/>
    <row r="22" spans="2:22" x14ac:dyDescent="0.65">
      <c r="B22" s="72"/>
    </row>
    <row r="34" spans="2:2" ht="20.100000000000001" x14ac:dyDescent="0.7">
      <c r="B34" s="159" t="s">
        <v>1255</v>
      </c>
    </row>
    <row r="35" spans="2:2" ht="20.100000000000001" x14ac:dyDescent="0.7">
      <c r="B35" s="159" t="s">
        <v>1256</v>
      </c>
    </row>
    <row r="36" spans="2:2" ht="20.100000000000001" x14ac:dyDescent="0.7">
      <c r="B36" s="159" t="s">
        <v>1257</v>
      </c>
    </row>
    <row r="37" spans="2:2" ht="20.100000000000001" x14ac:dyDescent="0.7">
      <c r="B37" s="159"/>
    </row>
  </sheetData>
  <sheetProtection sheet="1" objects="1" scenarios="1"/>
  <sortState ref="C8:V17">
    <sortCondition descending="1" ref="R8:R17"/>
  </sortState>
  <mergeCells count="19">
    <mergeCell ref="B5:B7"/>
    <mergeCell ref="C5:C7"/>
    <mergeCell ref="J6:K6"/>
    <mergeCell ref="F5:G5"/>
    <mergeCell ref="F6:G6"/>
    <mergeCell ref="J5:K5"/>
    <mergeCell ref="D5:E5"/>
    <mergeCell ref="L5:M5"/>
    <mergeCell ref="L6:M6"/>
    <mergeCell ref="D6:E6"/>
    <mergeCell ref="U5:V5"/>
    <mergeCell ref="H5:I5"/>
    <mergeCell ref="H6:I6"/>
    <mergeCell ref="N5:O5"/>
    <mergeCell ref="N6:O6"/>
    <mergeCell ref="P5:Q5"/>
    <mergeCell ref="P6:Q6"/>
    <mergeCell ref="R5:S5"/>
    <mergeCell ref="R6:S6"/>
  </mergeCells>
  <pageMargins left="0.74803149606299213" right="0.15748031496062992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40"/>
  <sheetViews>
    <sheetView topLeftCell="A19" workbookViewId="0">
      <selection activeCell="B40" sqref="B40"/>
    </sheetView>
  </sheetViews>
  <sheetFormatPr defaultColWidth="9.1171875" defaultRowHeight="18" x14ac:dyDescent="0.65"/>
  <cols>
    <col min="1" max="1" width="8.29296875" style="51" customWidth="1"/>
    <col min="2" max="2" width="5.703125" style="51" customWidth="1"/>
    <col min="3" max="3" width="17" style="51" customWidth="1"/>
    <col min="4" max="4" width="6.41015625" style="51" customWidth="1"/>
    <col min="5" max="5" width="6.87890625" style="51" customWidth="1"/>
    <col min="6" max="6" width="6.41015625" style="51" customWidth="1"/>
    <col min="7" max="7" width="6.87890625" style="51" customWidth="1"/>
    <col min="8" max="8" width="6.5859375" style="51" customWidth="1"/>
    <col min="9" max="9" width="6.87890625" style="51" customWidth="1"/>
    <col min="10" max="10" width="6.703125" style="51" customWidth="1"/>
    <col min="11" max="11" width="7" style="51" customWidth="1"/>
    <col min="12" max="12" width="6.41015625" style="51" bestFit="1" customWidth="1"/>
    <col min="13" max="13" width="7" style="51" customWidth="1"/>
    <col min="14" max="14" width="7.1171875" style="51" customWidth="1"/>
    <col min="15" max="16" width="8" style="51" customWidth="1"/>
    <col min="17" max="22" width="9.1171875" style="51"/>
    <col min="23" max="23" width="26.87890625" style="51" customWidth="1"/>
    <col min="24" max="24" width="66" style="51" customWidth="1"/>
    <col min="25" max="16384" width="9.1171875" style="51"/>
  </cols>
  <sheetData>
    <row r="1" spans="1:24" ht="20.100000000000001" x14ac:dyDescent="0.7">
      <c r="F1" s="184">
        <v>22</v>
      </c>
    </row>
    <row r="3" spans="1:24" x14ac:dyDescent="0.65">
      <c r="F3" s="160"/>
      <c r="G3" s="160"/>
    </row>
    <row r="4" spans="1:24" ht="39" customHeight="1" x14ac:dyDescent="0.65">
      <c r="B4" s="188" t="s">
        <v>410</v>
      </c>
      <c r="C4" s="188"/>
      <c r="D4" s="188"/>
      <c r="E4" s="188"/>
      <c r="F4" s="188"/>
      <c r="G4" s="188"/>
      <c r="H4" s="188"/>
      <c r="I4" s="188"/>
      <c r="J4" s="188"/>
      <c r="K4" s="188"/>
    </row>
    <row r="5" spans="1:24" x14ac:dyDescent="0.65">
      <c r="B5" s="582" t="s">
        <v>24</v>
      </c>
      <c r="C5" s="308" t="s">
        <v>383</v>
      </c>
      <c r="D5" s="579" t="s">
        <v>128</v>
      </c>
      <c r="E5" s="579"/>
      <c r="F5" s="579" t="s">
        <v>376</v>
      </c>
      <c r="G5" s="579"/>
      <c r="H5" s="579" t="s">
        <v>377</v>
      </c>
      <c r="I5" s="579"/>
      <c r="J5" s="579" t="s">
        <v>397</v>
      </c>
      <c r="K5" s="579"/>
      <c r="L5" s="579" t="s">
        <v>406</v>
      </c>
      <c r="M5" s="579"/>
      <c r="N5" s="579" t="s">
        <v>443</v>
      </c>
      <c r="O5" s="579"/>
      <c r="P5" s="579" t="s">
        <v>454</v>
      </c>
      <c r="Q5" s="579"/>
      <c r="R5" s="579" t="s">
        <v>494</v>
      </c>
      <c r="S5" s="579"/>
      <c r="T5" s="579" t="s">
        <v>1238</v>
      </c>
      <c r="U5" s="579"/>
    </row>
    <row r="6" spans="1:24" x14ac:dyDescent="0.65">
      <c r="B6" s="582"/>
      <c r="C6" s="308" t="s">
        <v>384</v>
      </c>
      <c r="D6" s="580">
        <v>1302942</v>
      </c>
      <c r="E6" s="580"/>
      <c r="F6" s="580">
        <v>1320799</v>
      </c>
      <c r="G6" s="580"/>
      <c r="H6" s="581">
        <v>1351329</v>
      </c>
      <c r="I6" s="581"/>
      <c r="J6" s="581">
        <v>1421425</v>
      </c>
      <c r="K6" s="581"/>
      <c r="L6" s="581">
        <v>1455039</v>
      </c>
      <c r="M6" s="581"/>
      <c r="N6" s="580">
        <v>1496087</v>
      </c>
      <c r="O6" s="579"/>
      <c r="P6" s="580">
        <v>1535445</v>
      </c>
      <c r="Q6" s="579"/>
      <c r="R6" s="580">
        <v>1558301</v>
      </c>
      <c r="S6" s="579"/>
      <c r="T6" s="580">
        <v>1566885</v>
      </c>
      <c r="U6" s="579"/>
    </row>
    <row r="7" spans="1:24" x14ac:dyDescent="0.65">
      <c r="B7" s="582"/>
      <c r="C7" s="308" t="s">
        <v>385</v>
      </c>
      <c r="D7" s="580">
        <v>663631</v>
      </c>
      <c r="E7" s="580"/>
      <c r="F7" s="580">
        <v>676073</v>
      </c>
      <c r="G7" s="580"/>
      <c r="H7" s="580">
        <v>695258</v>
      </c>
      <c r="I7" s="580"/>
      <c r="J7" s="580">
        <v>717171</v>
      </c>
      <c r="K7" s="580"/>
      <c r="L7" s="580">
        <v>752165</v>
      </c>
      <c r="M7" s="580"/>
      <c r="N7" s="580">
        <v>763157</v>
      </c>
      <c r="O7" s="580"/>
      <c r="P7" s="580">
        <v>783666</v>
      </c>
      <c r="Q7" s="580"/>
      <c r="R7" s="580">
        <v>796160</v>
      </c>
      <c r="S7" s="580"/>
      <c r="T7" s="580">
        <v>802902</v>
      </c>
      <c r="U7" s="580"/>
      <c r="W7" s="51" t="s">
        <v>449</v>
      </c>
    </row>
    <row r="8" spans="1:24" x14ac:dyDescent="0.65">
      <c r="B8" s="582"/>
      <c r="C8" s="308" t="s">
        <v>70</v>
      </c>
      <c r="D8" s="297" t="s">
        <v>12</v>
      </c>
      <c r="E8" s="297" t="s">
        <v>23</v>
      </c>
      <c r="F8" s="297" t="s">
        <v>12</v>
      </c>
      <c r="G8" s="297" t="s">
        <v>23</v>
      </c>
      <c r="H8" s="297" t="s">
        <v>12</v>
      </c>
      <c r="I8" s="297" t="s">
        <v>23</v>
      </c>
      <c r="J8" s="297" t="s">
        <v>12</v>
      </c>
      <c r="K8" s="297" t="s">
        <v>23</v>
      </c>
      <c r="L8" s="297" t="s">
        <v>12</v>
      </c>
      <c r="M8" s="297" t="s">
        <v>23</v>
      </c>
      <c r="N8" s="297" t="s">
        <v>12</v>
      </c>
      <c r="O8" s="297" t="s">
        <v>23</v>
      </c>
      <c r="P8" s="346" t="s">
        <v>12</v>
      </c>
      <c r="Q8" s="346" t="s">
        <v>23</v>
      </c>
      <c r="R8" s="379" t="s">
        <v>12</v>
      </c>
      <c r="S8" s="379" t="s">
        <v>23</v>
      </c>
      <c r="T8" s="496" t="s">
        <v>12</v>
      </c>
      <c r="U8" s="496" t="s">
        <v>23</v>
      </c>
      <c r="W8" s="222" t="s">
        <v>70</v>
      </c>
      <c r="X8" s="223" t="s">
        <v>416</v>
      </c>
    </row>
    <row r="9" spans="1:24" x14ac:dyDescent="0.65">
      <c r="B9" s="300">
        <v>1</v>
      </c>
      <c r="C9" s="301" t="s">
        <v>79</v>
      </c>
      <c r="D9" s="298">
        <v>189</v>
      </c>
      <c r="E9" s="302">
        <f>D9*100000/$D$6</f>
        <v>14.505634172511133</v>
      </c>
      <c r="F9" s="298">
        <v>188</v>
      </c>
      <c r="G9" s="302">
        <f>F9*100000/$F$6</f>
        <v>14.23380847502156</v>
      </c>
      <c r="H9" s="303">
        <v>255</v>
      </c>
      <c r="I9" s="304">
        <f>H9/$H$6*100000</f>
        <v>18.870312114962381</v>
      </c>
      <c r="J9" s="305">
        <v>264</v>
      </c>
      <c r="K9" s="306">
        <f>J9/J$6*100000</f>
        <v>18.572910987213536</v>
      </c>
      <c r="L9" s="305">
        <v>270</v>
      </c>
      <c r="M9" s="306">
        <f>L9/L$6*100000</f>
        <v>18.556203648149637</v>
      </c>
      <c r="N9" s="298">
        <v>271</v>
      </c>
      <c r="O9" s="332">
        <f>N9/$N$6*100000</f>
        <v>18.113919845570479</v>
      </c>
      <c r="P9" s="298">
        <v>262</v>
      </c>
      <c r="Q9" s="332">
        <f>P9/P$6*100000</f>
        <v>17.063457173653241</v>
      </c>
      <c r="R9" s="298">
        <v>246</v>
      </c>
      <c r="S9" s="332">
        <f>R9/R$6*100000</f>
        <v>15.786423803873577</v>
      </c>
      <c r="T9" s="298">
        <v>276</v>
      </c>
      <c r="U9" s="332">
        <f>T9/T$6*100000</f>
        <v>17.614566480628763</v>
      </c>
      <c r="W9" s="224" t="s">
        <v>79</v>
      </c>
      <c r="X9" s="225" t="s">
        <v>417</v>
      </c>
    </row>
    <row r="10" spans="1:24" ht="20.100000000000001" x14ac:dyDescent="0.7">
      <c r="A10" s="159"/>
      <c r="B10" s="300">
        <v>2</v>
      </c>
      <c r="C10" s="333" t="s">
        <v>387</v>
      </c>
      <c r="D10" s="298">
        <v>56</v>
      </c>
      <c r="E10" s="306">
        <f>D10/D$7*100000</f>
        <v>8.4384243653476112</v>
      </c>
      <c r="F10" s="298">
        <v>55</v>
      </c>
      <c r="G10" s="306">
        <f>F10/F$7*100000</f>
        <v>8.135216167484872</v>
      </c>
      <c r="H10" s="303">
        <v>53</v>
      </c>
      <c r="I10" s="306">
        <f>H10/H$7*100000</f>
        <v>7.6230694217110768</v>
      </c>
      <c r="J10" s="305">
        <v>43</v>
      </c>
      <c r="K10" s="306">
        <f>J10/J$7*100000</f>
        <v>5.9957806436679677</v>
      </c>
      <c r="L10" s="305">
        <v>124</v>
      </c>
      <c r="M10" s="306">
        <f>L10/L$7*100000</f>
        <v>16.485744484255449</v>
      </c>
      <c r="N10" s="298">
        <v>126</v>
      </c>
      <c r="O10" s="332">
        <f>N10/$N$7*100000</f>
        <v>16.510364184564907</v>
      </c>
      <c r="P10" s="298">
        <v>121</v>
      </c>
      <c r="Q10" s="332">
        <f>P10/P$7*100000</f>
        <v>15.440251331562171</v>
      </c>
      <c r="R10" s="298">
        <v>125</v>
      </c>
      <c r="S10" s="332">
        <f>R10/R$7*100000</f>
        <v>15.700361736334406</v>
      </c>
      <c r="T10" s="298">
        <v>113</v>
      </c>
      <c r="U10" s="332">
        <f>T10/T$7*100000</f>
        <v>14.073946758134866</v>
      </c>
      <c r="W10" s="224" t="s">
        <v>421</v>
      </c>
      <c r="X10" s="225" t="s">
        <v>422</v>
      </c>
    </row>
    <row r="11" spans="1:24" x14ac:dyDescent="0.65">
      <c r="B11" s="300">
        <v>3</v>
      </c>
      <c r="C11" s="333" t="s">
        <v>386</v>
      </c>
      <c r="D11" s="298">
        <v>59</v>
      </c>
      <c r="E11" s="306">
        <f>D11/D$7*100000</f>
        <v>8.8904828134912322</v>
      </c>
      <c r="F11" s="298">
        <v>58</v>
      </c>
      <c r="G11" s="306">
        <f>F11/F$7*100000</f>
        <v>8.5789552311658657</v>
      </c>
      <c r="H11" s="303">
        <v>77</v>
      </c>
      <c r="I11" s="306">
        <f>H11/H$7*100000</f>
        <v>11.07502538625949</v>
      </c>
      <c r="J11" s="305">
        <v>78</v>
      </c>
      <c r="K11" s="306">
        <f>J11/J$7*100000</f>
        <v>10.876067214095382</v>
      </c>
      <c r="L11" s="305">
        <v>101</v>
      </c>
      <c r="M11" s="306">
        <f>L11/L$7*100000</f>
        <v>13.42790478153065</v>
      </c>
      <c r="N11" s="298">
        <v>115</v>
      </c>
      <c r="O11" s="332">
        <f>N11/$N$7*100000</f>
        <v>15.068983184325113</v>
      </c>
      <c r="P11" s="298">
        <v>92</v>
      </c>
      <c r="Q11" s="332">
        <f>P11/P$7*100000</f>
        <v>11.73969522730347</v>
      </c>
      <c r="R11" s="298">
        <v>109</v>
      </c>
      <c r="S11" s="332">
        <f>R11/R$7*100000</f>
        <v>13.6907154340836</v>
      </c>
      <c r="T11" s="298">
        <v>108</v>
      </c>
      <c r="U11" s="332">
        <f>T11/T$7*100000</f>
        <v>13.451205751137749</v>
      </c>
      <c r="W11" s="224" t="s">
        <v>419</v>
      </c>
      <c r="X11" s="225" t="s">
        <v>420</v>
      </c>
    </row>
    <row r="12" spans="1:24" x14ac:dyDescent="0.65">
      <c r="B12" s="300">
        <v>4</v>
      </c>
      <c r="C12" s="299" t="s">
        <v>80</v>
      </c>
      <c r="D12" s="298">
        <v>188</v>
      </c>
      <c r="E12" s="302">
        <f t="shared" ref="E12:E18" si="0">D12*100000/$D$6</f>
        <v>14.428884785354988</v>
      </c>
      <c r="F12" s="298">
        <v>187</v>
      </c>
      <c r="G12" s="302">
        <f t="shared" ref="G12:G18" si="1">F12*100000/$F$6</f>
        <v>14.158096727813998</v>
      </c>
      <c r="H12" s="303">
        <v>209</v>
      </c>
      <c r="I12" s="304">
        <f t="shared" ref="I12:I18" si="2">H12/$H$6*100000</f>
        <v>15.466255811871129</v>
      </c>
      <c r="J12" s="305">
        <v>226</v>
      </c>
      <c r="K12" s="306">
        <f t="shared" ref="K12:K18" si="3">J12/J$6*100000</f>
        <v>15.899537436023708</v>
      </c>
      <c r="L12" s="305">
        <v>237</v>
      </c>
      <c r="M12" s="306">
        <f t="shared" ref="M12:M18" si="4">L12/L$6*100000</f>
        <v>16.288223202264682</v>
      </c>
      <c r="N12" s="298">
        <v>243</v>
      </c>
      <c r="O12" s="332">
        <f t="shared" ref="O12:O18" si="5">N12/$N$6*100000</f>
        <v>16.242370931636998</v>
      </c>
      <c r="P12" s="298">
        <v>201</v>
      </c>
      <c r="Q12" s="332">
        <f>P12/P$6*100000</f>
        <v>13.090667526352297</v>
      </c>
      <c r="R12" s="298">
        <v>229</v>
      </c>
      <c r="S12" s="332">
        <f>R12/R$6*100000</f>
        <v>14.695492077589632</v>
      </c>
      <c r="T12" s="298">
        <v>205</v>
      </c>
      <c r="U12" s="332">
        <f>T12/T$6*100000</f>
        <v>13.083283074380059</v>
      </c>
      <c r="W12" s="224" t="s">
        <v>80</v>
      </c>
      <c r="X12" s="225" t="s">
        <v>418</v>
      </c>
    </row>
    <row r="13" spans="1:24" x14ac:dyDescent="0.65">
      <c r="B13" s="300">
        <v>5</v>
      </c>
      <c r="C13" s="301" t="s">
        <v>90</v>
      </c>
      <c r="D13" s="298">
        <v>104</v>
      </c>
      <c r="E13" s="302">
        <f t="shared" si="0"/>
        <v>7.9819362642389304</v>
      </c>
      <c r="F13" s="298">
        <v>122</v>
      </c>
      <c r="G13" s="302">
        <f t="shared" si="1"/>
        <v>9.2368331593225008</v>
      </c>
      <c r="H13" s="299">
        <v>238</v>
      </c>
      <c r="I13" s="304">
        <f t="shared" si="2"/>
        <v>17.612291307298221</v>
      </c>
      <c r="J13" s="307">
        <v>290</v>
      </c>
      <c r="K13" s="306">
        <f t="shared" si="3"/>
        <v>20.40206131171184</v>
      </c>
      <c r="L13" s="307">
        <v>110</v>
      </c>
      <c r="M13" s="306">
        <f t="shared" si="4"/>
        <v>7.5599348196165188</v>
      </c>
      <c r="N13" s="298">
        <v>168</v>
      </c>
      <c r="O13" s="332">
        <f t="shared" si="5"/>
        <v>11.229293483600888</v>
      </c>
      <c r="P13" s="298">
        <v>119</v>
      </c>
      <c r="Q13" s="332">
        <f>P13/$N$6*100000</f>
        <v>7.9540828842172946</v>
      </c>
      <c r="R13" s="298">
        <v>108</v>
      </c>
      <c r="S13" s="332">
        <f>R13/$N$6*100000</f>
        <v>7.218831525171999</v>
      </c>
      <c r="T13" s="298">
        <v>156</v>
      </c>
      <c r="U13" s="332">
        <f>T13/$N$6*100000</f>
        <v>10.427201091915109</v>
      </c>
      <c r="W13" s="224" t="s">
        <v>90</v>
      </c>
      <c r="X13" s="225" t="s">
        <v>428</v>
      </c>
    </row>
    <row r="14" spans="1:24" x14ac:dyDescent="0.65">
      <c r="B14" s="300">
        <v>6</v>
      </c>
      <c r="C14" s="301" t="s">
        <v>81</v>
      </c>
      <c r="D14" s="298">
        <v>97</v>
      </c>
      <c r="E14" s="302">
        <f t="shared" si="0"/>
        <v>7.4446905541459252</v>
      </c>
      <c r="F14" s="298">
        <v>86</v>
      </c>
      <c r="G14" s="302">
        <f t="shared" si="1"/>
        <v>6.5112102598502872</v>
      </c>
      <c r="H14" s="303">
        <v>69</v>
      </c>
      <c r="I14" s="304">
        <f t="shared" si="2"/>
        <v>5.1060844546368793</v>
      </c>
      <c r="J14" s="305">
        <v>68</v>
      </c>
      <c r="K14" s="306">
        <f t="shared" si="3"/>
        <v>4.783931617918638</v>
      </c>
      <c r="L14" s="305">
        <v>139</v>
      </c>
      <c r="M14" s="306">
        <f t="shared" si="4"/>
        <v>9.5530085447881472</v>
      </c>
      <c r="N14" s="298">
        <v>170</v>
      </c>
      <c r="O14" s="332">
        <f t="shared" si="5"/>
        <v>11.362975548881849</v>
      </c>
      <c r="P14" s="298">
        <v>149</v>
      </c>
      <c r="Q14" s="332">
        <f>P14/P$6*100000</f>
        <v>9.7040271712760795</v>
      </c>
      <c r="R14" s="298">
        <v>158</v>
      </c>
      <c r="S14" s="332">
        <f>R14/R$6*100000</f>
        <v>10.139247808991973</v>
      </c>
      <c r="T14" s="298">
        <v>156</v>
      </c>
      <c r="U14" s="332">
        <f>T14/T$6*100000</f>
        <v>9.9560593151379972</v>
      </c>
      <c r="W14" s="224" t="s">
        <v>81</v>
      </c>
      <c r="X14" s="225" t="s">
        <v>423</v>
      </c>
    </row>
    <row r="15" spans="1:24" x14ac:dyDescent="0.65">
      <c r="B15" s="300">
        <v>7</v>
      </c>
      <c r="C15" s="301" t="s">
        <v>83</v>
      </c>
      <c r="D15" s="298">
        <v>42</v>
      </c>
      <c r="E15" s="302">
        <f t="shared" si="0"/>
        <v>3.2234742605580293</v>
      </c>
      <c r="F15" s="298">
        <v>41</v>
      </c>
      <c r="G15" s="302">
        <f t="shared" si="1"/>
        <v>3.1041816355100207</v>
      </c>
      <c r="H15" s="299">
        <v>40</v>
      </c>
      <c r="I15" s="304">
        <f t="shared" si="2"/>
        <v>2.9600489592097854</v>
      </c>
      <c r="J15" s="307">
        <v>58</v>
      </c>
      <c r="K15" s="306">
        <f t="shared" si="3"/>
        <v>4.0804122623423673</v>
      </c>
      <c r="L15" s="307">
        <v>65</v>
      </c>
      <c r="M15" s="306">
        <f t="shared" si="4"/>
        <v>4.4672342115915793</v>
      </c>
      <c r="N15" s="298">
        <v>67</v>
      </c>
      <c r="O15" s="332">
        <f t="shared" si="5"/>
        <v>4.4783491869122578</v>
      </c>
      <c r="P15" s="298">
        <v>59</v>
      </c>
      <c r="Q15" s="332">
        <f>P15/P$6*100000</f>
        <v>3.842534249028783</v>
      </c>
      <c r="R15" s="298">
        <v>47</v>
      </c>
      <c r="S15" s="332">
        <f>R15/R$6*100000</f>
        <v>3.0161053609026753</v>
      </c>
      <c r="T15" s="298">
        <v>57</v>
      </c>
      <c r="U15" s="332">
        <f>T15/T$6*100000</f>
        <v>3.6377909036081144</v>
      </c>
      <c r="W15" s="224" t="s">
        <v>83</v>
      </c>
      <c r="X15" s="225" t="s">
        <v>424</v>
      </c>
    </row>
    <row r="16" spans="1:24" x14ac:dyDescent="0.65">
      <c r="B16" s="300">
        <v>8</v>
      </c>
      <c r="C16" s="301" t="s">
        <v>82</v>
      </c>
      <c r="D16" s="298">
        <v>29</v>
      </c>
      <c r="E16" s="302">
        <f t="shared" si="0"/>
        <v>2.2257322275281632</v>
      </c>
      <c r="F16" s="298">
        <v>28</v>
      </c>
      <c r="G16" s="302">
        <f t="shared" si="1"/>
        <v>2.1199289218117214</v>
      </c>
      <c r="H16" s="303">
        <v>30</v>
      </c>
      <c r="I16" s="304">
        <f t="shared" si="2"/>
        <v>2.2200367194073389</v>
      </c>
      <c r="J16" s="305">
        <v>21</v>
      </c>
      <c r="K16" s="306">
        <f t="shared" si="3"/>
        <v>1.4773906467101676</v>
      </c>
      <c r="L16" s="305">
        <v>51</v>
      </c>
      <c r="M16" s="306">
        <f t="shared" si="4"/>
        <v>3.5050606890949316</v>
      </c>
      <c r="N16" s="298">
        <v>52</v>
      </c>
      <c r="O16" s="332">
        <f t="shared" si="5"/>
        <v>3.4757336973050368</v>
      </c>
      <c r="P16" s="298">
        <v>39</v>
      </c>
      <c r="Q16" s="332">
        <f>P16/P$6*100000</f>
        <v>2.5399802663071616</v>
      </c>
      <c r="R16" s="298">
        <v>41</v>
      </c>
      <c r="S16" s="332">
        <f>R16/R$6*100000</f>
        <v>2.6310706339789296</v>
      </c>
      <c r="T16" s="298">
        <v>52</v>
      </c>
      <c r="U16" s="332">
        <f>T16/T$6*100000</f>
        <v>3.318686438379332</v>
      </c>
      <c r="W16" s="224" t="s">
        <v>82</v>
      </c>
      <c r="X16" s="225" t="s">
        <v>426</v>
      </c>
    </row>
    <row r="17" spans="2:24" x14ac:dyDescent="0.65">
      <c r="B17" s="300">
        <v>9</v>
      </c>
      <c r="C17" s="301" t="s">
        <v>89</v>
      </c>
      <c r="D17" s="298">
        <v>28</v>
      </c>
      <c r="E17" s="302">
        <f t="shared" si="0"/>
        <v>2.1489828403720197</v>
      </c>
      <c r="F17" s="298">
        <v>27</v>
      </c>
      <c r="G17" s="302">
        <f t="shared" si="1"/>
        <v>2.0442171746041602</v>
      </c>
      <c r="H17" s="303">
        <v>36</v>
      </c>
      <c r="I17" s="304">
        <f t="shared" si="2"/>
        <v>2.6640440632888067</v>
      </c>
      <c r="J17" s="305">
        <v>37</v>
      </c>
      <c r="K17" s="306">
        <f t="shared" si="3"/>
        <v>2.6030216156321999</v>
      </c>
      <c r="L17" s="305">
        <v>57</v>
      </c>
      <c r="M17" s="306">
        <f t="shared" si="4"/>
        <v>3.9174207701649237</v>
      </c>
      <c r="N17" s="298">
        <v>54</v>
      </c>
      <c r="O17" s="332">
        <f t="shared" si="5"/>
        <v>3.6094157625859995</v>
      </c>
      <c r="P17" s="298">
        <v>44</v>
      </c>
      <c r="Q17" s="332">
        <f>P17/P$6*100000</f>
        <v>2.8656187619875673</v>
      </c>
      <c r="R17" s="298">
        <v>47</v>
      </c>
      <c r="S17" s="332">
        <f>R17/R$6*100000</f>
        <v>3.0161053609026753</v>
      </c>
      <c r="T17" s="298">
        <v>43</v>
      </c>
      <c r="U17" s="332">
        <f>T17/T$6*100000</f>
        <v>2.7442984009675246</v>
      </c>
      <c r="W17" s="224" t="s">
        <v>89</v>
      </c>
      <c r="X17" s="225" t="s">
        <v>425</v>
      </c>
    </row>
    <row r="18" spans="2:24" x14ac:dyDescent="0.65">
      <c r="B18" s="300">
        <v>10</v>
      </c>
      <c r="C18" s="301" t="s">
        <v>415</v>
      </c>
      <c r="D18" s="298">
        <v>31</v>
      </c>
      <c r="E18" s="302">
        <f t="shared" si="0"/>
        <v>2.3792310018404503</v>
      </c>
      <c r="F18" s="298">
        <v>30</v>
      </c>
      <c r="G18" s="302">
        <f t="shared" si="1"/>
        <v>2.2713524162268444</v>
      </c>
      <c r="H18" s="303">
        <v>29</v>
      </c>
      <c r="I18" s="304">
        <f t="shared" si="2"/>
        <v>2.1460354954270944</v>
      </c>
      <c r="J18" s="305">
        <v>11</v>
      </c>
      <c r="K18" s="306">
        <f t="shared" si="3"/>
        <v>0.7738712911338973</v>
      </c>
      <c r="L18" s="305">
        <v>6</v>
      </c>
      <c r="M18" s="306">
        <f t="shared" si="4"/>
        <v>0.41236008106999195</v>
      </c>
      <c r="N18" s="298">
        <v>9</v>
      </c>
      <c r="O18" s="332">
        <f t="shared" si="5"/>
        <v>0.60156929376433321</v>
      </c>
      <c r="P18" s="298">
        <v>16</v>
      </c>
      <c r="Q18" s="332">
        <f>P18/P$6*100000</f>
        <v>1.0420431861772972</v>
      </c>
      <c r="R18" s="298">
        <v>15</v>
      </c>
      <c r="S18" s="332">
        <f>R18/R$6*100000</f>
        <v>0.96258681730936457</v>
      </c>
      <c r="T18" s="298">
        <v>5</v>
      </c>
      <c r="U18" s="332">
        <f>T18/T$6*100000</f>
        <v>0.31910446522878194</v>
      </c>
      <c r="W18" s="224" t="s">
        <v>415</v>
      </c>
      <c r="X18" s="225" t="s">
        <v>427</v>
      </c>
    </row>
    <row r="19" spans="2:24" x14ac:dyDescent="0.65">
      <c r="B19" s="72"/>
      <c r="L19" s="339">
        <f t="shared" ref="L19" si="6">SUM(L9:L18)</f>
        <v>1160</v>
      </c>
      <c r="M19" s="340">
        <f t="shared" ref="M19" si="7">L19/L$6*100000</f>
        <v>79.722949006865107</v>
      </c>
      <c r="N19" s="339">
        <f>SUM(N9:N18)</f>
        <v>1275</v>
      </c>
      <c r="O19" s="341">
        <f t="shared" ref="O19" si="8">N19/$N$6*100000</f>
        <v>85.222316616613867</v>
      </c>
      <c r="P19" s="341"/>
    </row>
    <row r="20" spans="2:24" x14ac:dyDescent="0.65">
      <c r="B20" s="51" t="s">
        <v>95</v>
      </c>
    </row>
    <row r="21" spans="2:24" x14ac:dyDescent="0.65">
      <c r="B21" s="51" t="s">
        <v>388</v>
      </c>
    </row>
    <row r="22" spans="2:24" ht="6.75" customHeight="1" x14ac:dyDescent="0.65"/>
    <row r="37" spans="2:2" ht="20.100000000000001" x14ac:dyDescent="0.7">
      <c r="B37" s="159" t="s">
        <v>1259</v>
      </c>
    </row>
    <row r="38" spans="2:2" ht="20.100000000000001" x14ac:dyDescent="0.7">
      <c r="B38" s="159" t="s">
        <v>1258</v>
      </c>
    </row>
    <row r="39" spans="2:2" ht="20.100000000000001" x14ac:dyDescent="0.7">
      <c r="B39" s="159" t="s">
        <v>1260</v>
      </c>
    </row>
    <row r="40" spans="2:2" ht="20.100000000000001" x14ac:dyDescent="0.7">
      <c r="B40" s="159"/>
    </row>
  </sheetData>
  <sheetProtection sheet="1" objects="1" scenarios="1"/>
  <sortState ref="C9:X18">
    <sortCondition descending="1" ref="U9:U18"/>
  </sortState>
  <mergeCells count="28">
    <mergeCell ref="J7:K7"/>
    <mergeCell ref="J5:K5"/>
    <mergeCell ref="D6:E6"/>
    <mergeCell ref="F6:G6"/>
    <mergeCell ref="H6:I6"/>
    <mergeCell ref="J6:K6"/>
    <mergeCell ref="B5:B8"/>
    <mergeCell ref="D5:E5"/>
    <mergeCell ref="F5:G5"/>
    <mergeCell ref="H5:I5"/>
    <mergeCell ref="D7:E7"/>
    <mergeCell ref="F7:G7"/>
    <mergeCell ref="H7:I7"/>
    <mergeCell ref="L5:M5"/>
    <mergeCell ref="L6:M6"/>
    <mergeCell ref="L7:M7"/>
    <mergeCell ref="P5:Q5"/>
    <mergeCell ref="P6:Q6"/>
    <mergeCell ref="P7:Q7"/>
    <mergeCell ref="N5:O5"/>
    <mergeCell ref="N6:O6"/>
    <mergeCell ref="N7:O7"/>
    <mergeCell ref="T5:U5"/>
    <mergeCell ref="T6:U6"/>
    <mergeCell ref="T7:U7"/>
    <mergeCell ref="R5:S5"/>
    <mergeCell ref="R6:S6"/>
    <mergeCell ref="R7:S7"/>
  </mergeCells>
  <pageMargins left="0.27559055118110237" right="0" top="0.74803149606299213" bottom="0.35433070866141736" header="0.31496062992125984" footer="0.31496062992125984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8"/>
  <sheetViews>
    <sheetView workbookViewId="0">
      <selection activeCell="E22" sqref="E22"/>
    </sheetView>
  </sheetViews>
  <sheetFormatPr defaultColWidth="10.5859375" defaultRowHeight="26.25" customHeight="1" x14ac:dyDescent="1.3"/>
  <cols>
    <col min="1" max="1" width="14.52734375" style="365" customWidth="1"/>
    <col min="2" max="2" width="18.9375" style="365" customWidth="1"/>
    <col min="3" max="3" width="41.87890625" style="365" customWidth="1"/>
    <col min="4" max="4" width="23.52734375" style="365" customWidth="1"/>
    <col min="5" max="5" width="24.41015625" style="365" customWidth="1"/>
    <col min="6" max="6" width="22.46875" style="365" customWidth="1"/>
    <col min="7" max="16384" width="10.5859375" style="365"/>
  </cols>
  <sheetData>
    <row r="1" spans="1:9" ht="26.25" customHeight="1" x14ac:dyDescent="1.3">
      <c r="B1" s="583" t="s">
        <v>1261</v>
      </c>
      <c r="C1" s="583"/>
      <c r="D1" s="583"/>
      <c r="E1" s="583"/>
      <c r="F1" s="583"/>
    </row>
    <row r="2" spans="1:9" ht="26.25" customHeight="1" x14ac:dyDescent="1.3">
      <c r="A2" s="366" t="s">
        <v>457</v>
      </c>
      <c r="B2" s="367" t="s">
        <v>458</v>
      </c>
      <c r="C2" s="367" t="s">
        <v>459</v>
      </c>
      <c r="D2" s="367" t="s">
        <v>460</v>
      </c>
      <c r="E2" s="367" t="s">
        <v>1262</v>
      </c>
      <c r="F2" s="367" t="s">
        <v>1263</v>
      </c>
    </row>
    <row r="3" spans="1:9" ht="26.25" customHeight="1" x14ac:dyDescent="1.3">
      <c r="A3" s="368" t="s">
        <v>461</v>
      </c>
      <c r="B3" s="369" t="s">
        <v>462</v>
      </c>
      <c r="C3" s="370" t="s">
        <v>463</v>
      </c>
      <c r="D3" s="369" t="s">
        <v>365</v>
      </c>
      <c r="E3" s="371">
        <v>850</v>
      </c>
      <c r="F3" s="372">
        <v>890</v>
      </c>
      <c r="G3" s="373"/>
    </row>
    <row r="4" spans="1:9" ht="26.25" customHeight="1" x14ac:dyDescent="1.3">
      <c r="A4" s="368" t="s">
        <v>461</v>
      </c>
      <c r="B4" s="369" t="s">
        <v>464</v>
      </c>
      <c r="C4" s="370" t="s">
        <v>465</v>
      </c>
      <c r="D4" s="369" t="s">
        <v>466</v>
      </c>
      <c r="E4" s="374">
        <v>250</v>
      </c>
      <c r="F4" s="372">
        <v>300</v>
      </c>
      <c r="G4" s="373"/>
    </row>
    <row r="5" spans="1:9" ht="26.25" customHeight="1" x14ac:dyDescent="1.3">
      <c r="A5" s="368" t="s">
        <v>461</v>
      </c>
      <c r="B5" s="369" t="s">
        <v>467</v>
      </c>
      <c r="C5" s="370" t="s">
        <v>468</v>
      </c>
      <c r="D5" s="369" t="s">
        <v>1224</v>
      </c>
      <c r="E5" s="374">
        <v>200</v>
      </c>
      <c r="F5" s="372">
        <v>172</v>
      </c>
      <c r="G5" s="373"/>
      <c r="I5" s="365" t="s">
        <v>1223</v>
      </c>
    </row>
    <row r="6" spans="1:9" ht="26.25" customHeight="1" x14ac:dyDescent="1.3">
      <c r="A6" s="368" t="s">
        <v>461</v>
      </c>
      <c r="B6" s="369" t="s">
        <v>470</v>
      </c>
      <c r="C6" s="370" t="s">
        <v>471</v>
      </c>
      <c r="D6" s="369" t="s">
        <v>469</v>
      </c>
      <c r="E6" s="374">
        <v>90</v>
      </c>
      <c r="F6" s="372">
        <v>175</v>
      </c>
      <c r="G6" s="373"/>
    </row>
    <row r="7" spans="1:9" ht="26.25" customHeight="1" x14ac:dyDescent="1.3">
      <c r="A7" s="368" t="s">
        <v>461</v>
      </c>
      <c r="B7" s="369" t="s">
        <v>472</v>
      </c>
      <c r="C7" s="370" t="s">
        <v>473</v>
      </c>
      <c r="D7" s="369" t="s">
        <v>469</v>
      </c>
      <c r="E7" s="374">
        <v>90</v>
      </c>
      <c r="F7" s="372">
        <v>138</v>
      </c>
      <c r="G7" s="373"/>
    </row>
    <row r="8" spans="1:9" ht="26.25" customHeight="1" x14ac:dyDescent="1.3">
      <c r="A8" s="368" t="s">
        <v>461</v>
      </c>
      <c r="B8" s="369" t="s">
        <v>474</v>
      </c>
      <c r="C8" s="370" t="s">
        <v>475</v>
      </c>
      <c r="D8" s="369" t="s">
        <v>476</v>
      </c>
      <c r="E8" s="374">
        <v>60</v>
      </c>
      <c r="F8" s="372">
        <v>57</v>
      </c>
      <c r="G8" s="373"/>
    </row>
    <row r="9" spans="1:9" ht="26.25" customHeight="1" x14ac:dyDescent="1.3">
      <c r="A9" s="368" t="s">
        <v>461</v>
      </c>
      <c r="B9" s="369" t="s">
        <v>477</v>
      </c>
      <c r="C9" s="370" t="s">
        <v>478</v>
      </c>
      <c r="D9" s="369" t="s">
        <v>476</v>
      </c>
      <c r="E9" s="374">
        <v>60</v>
      </c>
      <c r="F9" s="372">
        <v>56</v>
      </c>
      <c r="G9" s="373"/>
    </row>
    <row r="10" spans="1:9" ht="26.25" customHeight="1" x14ac:dyDescent="1.3">
      <c r="A10" s="368" t="s">
        <v>461</v>
      </c>
      <c r="B10" s="369" t="s">
        <v>479</v>
      </c>
      <c r="C10" s="370" t="s">
        <v>480</v>
      </c>
      <c r="D10" s="369" t="s">
        <v>481</v>
      </c>
      <c r="E10" s="374">
        <v>30</v>
      </c>
      <c r="F10" s="372">
        <v>30</v>
      </c>
      <c r="G10" s="373"/>
    </row>
    <row r="11" spans="1:9" ht="26.25" customHeight="1" x14ac:dyDescent="1.3">
      <c r="A11" s="368" t="s">
        <v>461</v>
      </c>
      <c r="B11" s="369" t="s">
        <v>482</v>
      </c>
      <c r="C11" s="370" t="s">
        <v>483</v>
      </c>
      <c r="D11" s="369" t="s">
        <v>481</v>
      </c>
      <c r="E11" s="374">
        <v>60</v>
      </c>
      <c r="F11" s="372">
        <v>60</v>
      </c>
      <c r="G11" s="373"/>
    </row>
    <row r="12" spans="1:9" ht="26.25" customHeight="1" x14ac:dyDescent="1.3">
      <c r="A12" s="368" t="s">
        <v>461</v>
      </c>
      <c r="B12" s="369" t="s">
        <v>484</v>
      </c>
      <c r="C12" s="370" t="s">
        <v>485</v>
      </c>
      <c r="D12" s="369" t="s">
        <v>481</v>
      </c>
      <c r="E12" s="374">
        <v>30</v>
      </c>
      <c r="F12" s="372">
        <v>28</v>
      </c>
      <c r="G12" s="373"/>
    </row>
    <row r="13" spans="1:9" ht="26.25" customHeight="1" x14ac:dyDescent="1.3">
      <c r="A13" s="368" t="s">
        <v>461</v>
      </c>
      <c r="B13" s="369" t="s">
        <v>486</v>
      </c>
      <c r="C13" s="370" t="s">
        <v>487</v>
      </c>
      <c r="D13" s="369" t="s">
        <v>481</v>
      </c>
      <c r="E13" s="374">
        <v>30</v>
      </c>
      <c r="F13" s="372">
        <v>30</v>
      </c>
      <c r="G13" s="373"/>
    </row>
    <row r="14" spans="1:9" ht="26.25" customHeight="1" x14ac:dyDescent="1.3">
      <c r="A14" s="368" t="s">
        <v>461</v>
      </c>
      <c r="B14" s="369" t="s">
        <v>488</v>
      </c>
      <c r="C14" s="370" t="s">
        <v>489</v>
      </c>
      <c r="D14" s="369" t="s">
        <v>490</v>
      </c>
      <c r="E14" s="374">
        <v>30</v>
      </c>
      <c r="F14" s="372">
        <v>30</v>
      </c>
      <c r="G14" s="373"/>
    </row>
    <row r="16" spans="1:9" ht="26.25" customHeight="1" x14ac:dyDescent="1.3">
      <c r="A16" s="365" t="s">
        <v>491</v>
      </c>
    </row>
    <row r="17" spans="1:1" ht="26.25" customHeight="1" x14ac:dyDescent="1.3">
      <c r="A17" s="365" t="s">
        <v>1265</v>
      </c>
    </row>
    <row r="18" spans="1:1" ht="26.25" customHeight="1" x14ac:dyDescent="1.3">
      <c r="A18" s="365" t="s">
        <v>1264</v>
      </c>
    </row>
  </sheetData>
  <sheetProtection sheet="1" objects="1" scenarios="1"/>
  <autoFilter ref="B2:F2" xr:uid="{00000000-0009-0000-0000-00000B000000}">
    <sortState ref="B3:G11">
      <sortCondition ref="B2"/>
    </sortState>
  </autoFilter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H2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4" sqref="E24"/>
    </sheetView>
  </sheetViews>
  <sheetFormatPr defaultRowHeight="23.7" x14ac:dyDescent="1.3"/>
  <cols>
    <col min="1" max="1" width="5.703125" style="412" bestFit="1" customWidth="1"/>
    <col min="2" max="2" width="64.8203125" style="414" bestFit="1" customWidth="1"/>
    <col min="3" max="3" width="41.8203125" style="414" customWidth="1"/>
    <col min="4" max="4" width="11" style="412" bestFit="1" customWidth="1"/>
    <col min="5" max="5" width="9.703125" style="412" bestFit="1" customWidth="1"/>
    <col min="6" max="6" width="10" style="412" bestFit="1" customWidth="1"/>
    <col min="7" max="7" width="16.46875" style="412" hidden="1" customWidth="1"/>
    <col min="8" max="8" width="27.05859375" style="412" hidden="1" customWidth="1"/>
    <col min="9" max="257" width="8.9375" style="412"/>
    <col min="258" max="258" width="6.29296875" style="412" customWidth="1"/>
    <col min="259" max="259" width="63.234375" style="412" bestFit="1" customWidth="1"/>
    <col min="260" max="260" width="11.29296875" style="412" bestFit="1" customWidth="1"/>
    <col min="261" max="261" width="10" style="412" bestFit="1" customWidth="1"/>
    <col min="262" max="262" width="10.29296875" style="412" bestFit="1" customWidth="1"/>
    <col min="263" max="263" width="19.41015625" style="412" bestFit="1" customWidth="1"/>
    <col min="264" max="264" width="29.52734375" style="412" bestFit="1" customWidth="1"/>
    <col min="265" max="513" width="8.9375" style="412"/>
    <col min="514" max="514" width="6.29296875" style="412" customWidth="1"/>
    <col min="515" max="515" width="63.234375" style="412" bestFit="1" customWidth="1"/>
    <col min="516" max="516" width="11.29296875" style="412" bestFit="1" customWidth="1"/>
    <col min="517" max="517" width="10" style="412" bestFit="1" customWidth="1"/>
    <col min="518" max="518" width="10.29296875" style="412" bestFit="1" customWidth="1"/>
    <col min="519" max="519" width="19.41015625" style="412" bestFit="1" customWidth="1"/>
    <col min="520" max="520" width="29.52734375" style="412" bestFit="1" customWidth="1"/>
    <col min="521" max="769" width="8.9375" style="412"/>
    <col min="770" max="770" width="6.29296875" style="412" customWidth="1"/>
    <col min="771" max="771" width="63.234375" style="412" bestFit="1" customWidth="1"/>
    <col min="772" max="772" width="11.29296875" style="412" bestFit="1" customWidth="1"/>
    <col min="773" max="773" width="10" style="412" bestFit="1" customWidth="1"/>
    <col min="774" max="774" width="10.29296875" style="412" bestFit="1" customWidth="1"/>
    <col min="775" max="775" width="19.41015625" style="412" bestFit="1" customWidth="1"/>
    <col min="776" max="776" width="29.52734375" style="412" bestFit="1" customWidth="1"/>
    <col min="777" max="1025" width="8.9375" style="412"/>
    <col min="1026" max="1026" width="6.29296875" style="412" customWidth="1"/>
    <col min="1027" max="1027" width="63.234375" style="412" bestFit="1" customWidth="1"/>
    <col min="1028" max="1028" width="11.29296875" style="412" bestFit="1" customWidth="1"/>
    <col min="1029" max="1029" width="10" style="412" bestFit="1" customWidth="1"/>
    <col min="1030" max="1030" width="10.29296875" style="412" bestFit="1" customWidth="1"/>
    <col min="1031" max="1031" width="19.41015625" style="412" bestFit="1" customWidth="1"/>
    <col min="1032" max="1032" width="29.52734375" style="412" bestFit="1" customWidth="1"/>
    <col min="1033" max="1281" width="8.9375" style="412"/>
    <col min="1282" max="1282" width="6.29296875" style="412" customWidth="1"/>
    <col min="1283" max="1283" width="63.234375" style="412" bestFit="1" customWidth="1"/>
    <col min="1284" max="1284" width="11.29296875" style="412" bestFit="1" customWidth="1"/>
    <col min="1285" max="1285" width="10" style="412" bestFit="1" customWidth="1"/>
    <col min="1286" max="1286" width="10.29296875" style="412" bestFit="1" customWidth="1"/>
    <col min="1287" max="1287" width="19.41015625" style="412" bestFit="1" customWidth="1"/>
    <col min="1288" max="1288" width="29.52734375" style="412" bestFit="1" customWidth="1"/>
    <col min="1289" max="1537" width="8.9375" style="412"/>
    <col min="1538" max="1538" width="6.29296875" style="412" customWidth="1"/>
    <col min="1539" max="1539" width="63.234375" style="412" bestFit="1" customWidth="1"/>
    <col min="1540" max="1540" width="11.29296875" style="412" bestFit="1" customWidth="1"/>
    <col min="1541" max="1541" width="10" style="412" bestFit="1" customWidth="1"/>
    <col min="1542" max="1542" width="10.29296875" style="412" bestFit="1" customWidth="1"/>
    <col min="1543" max="1543" width="19.41015625" style="412" bestFit="1" customWidth="1"/>
    <col min="1544" max="1544" width="29.52734375" style="412" bestFit="1" customWidth="1"/>
    <col min="1545" max="1793" width="8.9375" style="412"/>
    <col min="1794" max="1794" width="6.29296875" style="412" customWidth="1"/>
    <col min="1795" max="1795" width="63.234375" style="412" bestFit="1" customWidth="1"/>
    <col min="1796" max="1796" width="11.29296875" style="412" bestFit="1" customWidth="1"/>
    <col min="1797" max="1797" width="10" style="412" bestFit="1" customWidth="1"/>
    <col min="1798" max="1798" width="10.29296875" style="412" bestFit="1" customWidth="1"/>
    <col min="1799" max="1799" width="19.41015625" style="412" bestFit="1" customWidth="1"/>
    <col min="1800" max="1800" width="29.52734375" style="412" bestFit="1" customWidth="1"/>
    <col min="1801" max="2049" width="8.9375" style="412"/>
    <col min="2050" max="2050" width="6.29296875" style="412" customWidth="1"/>
    <col min="2051" max="2051" width="63.234375" style="412" bestFit="1" customWidth="1"/>
    <col min="2052" max="2052" width="11.29296875" style="412" bestFit="1" customWidth="1"/>
    <col min="2053" max="2053" width="10" style="412" bestFit="1" customWidth="1"/>
    <col min="2054" max="2054" width="10.29296875" style="412" bestFit="1" customWidth="1"/>
    <col min="2055" max="2055" width="19.41015625" style="412" bestFit="1" customWidth="1"/>
    <col min="2056" max="2056" width="29.52734375" style="412" bestFit="1" customWidth="1"/>
    <col min="2057" max="2305" width="8.9375" style="412"/>
    <col min="2306" max="2306" width="6.29296875" style="412" customWidth="1"/>
    <col min="2307" max="2307" width="63.234375" style="412" bestFit="1" customWidth="1"/>
    <col min="2308" max="2308" width="11.29296875" style="412" bestFit="1" customWidth="1"/>
    <col min="2309" max="2309" width="10" style="412" bestFit="1" customWidth="1"/>
    <col min="2310" max="2310" width="10.29296875" style="412" bestFit="1" customWidth="1"/>
    <col min="2311" max="2311" width="19.41015625" style="412" bestFit="1" customWidth="1"/>
    <col min="2312" max="2312" width="29.52734375" style="412" bestFit="1" customWidth="1"/>
    <col min="2313" max="2561" width="8.9375" style="412"/>
    <col min="2562" max="2562" width="6.29296875" style="412" customWidth="1"/>
    <col min="2563" max="2563" width="63.234375" style="412" bestFit="1" customWidth="1"/>
    <col min="2564" max="2564" width="11.29296875" style="412" bestFit="1" customWidth="1"/>
    <col min="2565" max="2565" width="10" style="412" bestFit="1" customWidth="1"/>
    <col min="2566" max="2566" width="10.29296875" style="412" bestFit="1" customWidth="1"/>
    <col min="2567" max="2567" width="19.41015625" style="412" bestFit="1" customWidth="1"/>
    <col min="2568" max="2568" width="29.52734375" style="412" bestFit="1" customWidth="1"/>
    <col min="2569" max="2817" width="8.9375" style="412"/>
    <col min="2818" max="2818" width="6.29296875" style="412" customWidth="1"/>
    <col min="2819" max="2819" width="63.234375" style="412" bestFit="1" customWidth="1"/>
    <col min="2820" max="2820" width="11.29296875" style="412" bestFit="1" customWidth="1"/>
    <col min="2821" max="2821" width="10" style="412" bestFit="1" customWidth="1"/>
    <col min="2822" max="2822" width="10.29296875" style="412" bestFit="1" customWidth="1"/>
    <col min="2823" max="2823" width="19.41015625" style="412" bestFit="1" customWidth="1"/>
    <col min="2824" max="2824" width="29.52734375" style="412" bestFit="1" customWidth="1"/>
    <col min="2825" max="3073" width="8.9375" style="412"/>
    <col min="3074" max="3074" width="6.29296875" style="412" customWidth="1"/>
    <col min="3075" max="3075" width="63.234375" style="412" bestFit="1" customWidth="1"/>
    <col min="3076" max="3076" width="11.29296875" style="412" bestFit="1" customWidth="1"/>
    <col min="3077" max="3077" width="10" style="412" bestFit="1" customWidth="1"/>
    <col min="3078" max="3078" width="10.29296875" style="412" bestFit="1" customWidth="1"/>
    <col min="3079" max="3079" width="19.41015625" style="412" bestFit="1" customWidth="1"/>
    <col min="3080" max="3080" width="29.52734375" style="412" bestFit="1" customWidth="1"/>
    <col min="3081" max="3329" width="8.9375" style="412"/>
    <col min="3330" max="3330" width="6.29296875" style="412" customWidth="1"/>
    <col min="3331" max="3331" width="63.234375" style="412" bestFit="1" customWidth="1"/>
    <col min="3332" max="3332" width="11.29296875" style="412" bestFit="1" customWidth="1"/>
    <col min="3333" max="3333" width="10" style="412" bestFit="1" customWidth="1"/>
    <col min="3334" max="3334" width="10.29296875" style="412" bestFit="1" customWidth="1"/>
    <col min="3335" max="3335" width="19.41015625" style="412" bestFit="1" customWidth="1"/>
    <col min="3336" max="3336" width="29.52734375" style="412" bestFit="1" customWidth="1"/>
    <col min="3337" max="3585" width="8.9375" style="412"/>
    <col min="3586" max="3586" width="6.29296875" style="412" customWidth="1"/>
    <col min="3587" max="3587" width="63.234375" style="412" bestFit="1" customWidth="1"/>
    <col min="3588" max="3588" width="11.29296875" style="412" bestFit="1" customWidth="1"/>
    <col min="3589" max="3589" width="10" style="412" bestFit="1" customWidth="1"/>
    <col min="3590" max="3590" width="10.29296875" style="412" bestFit="1" customWidth="1"/>
    <col min="3591" max="3591" width="19.41015625" style="412" bestFit="1" customWidth="1"/>
    <col min="3592" max="3592" width="29.52734375" style="412" bestFit="1" customWidth="1"/>
    <col min="3593" max="3841" width="8.9375" style="412"/>
    <col min="3842" max="3842" width="6.29296875" style="412" customWidth="1"/>
    <col min="3843" max="3843" width="63.234375" style="412" bestFit="1" customWidth="1"/>
    <col min="3844" max="3844" width="11.29296875" style="412" bestFit="1" customWidth="1"/>
    <col min="3845" max="3845" width="10" style="412" bestFit="1" customWidth="1"/>
    <col min="3846" max="3846" width="10.29296875" style="412" bestFit="1" customWidth="1"/>
    <col min="3847" max="3847" width="19.41015625" style="412" bestFit="1" customWidth="1"/>
    <col min="3848" max="3848" width="29.52734375" style="412" bestFit="1" customWidth="1"/>
    <col min="3849" max="4097" width="8.9375" style="412"/>
    <col min="4098" max="4098" width="6.29296875" style="412" customWidth="1"/>
    <col min="4099" max="4099" width="63.234375" style="412" bestFit="1" customWidth="1"/>
    <col min="4100" max="4100" width="11.29296875" style="412" bestFit="1" customWidth="1"/>
    <col min="4101" max="4101" width="10" style="412" bestFit="1" customWidth="1"/>
    <col min="4102" max="4102" width="10.29296875" style="412" bestFit="1" customWidth="1"/>
    <col min="4103" max="4103" width="19.41015625" style="412" bestFit="1" customWidth="1"/>
    <col min="4104" max="4104" width="29.52734375" style="412" bestFit="1" customWidth="1"/>
    <col min="4105" max="4353" width="8.9375" style="412"/>
    <col min="4354" max="4354" width="6.29296875" style="412" customWidth="1"/>
    <col min="4355" max="4355" width="63.234375" style="412" bestFit="1" customWidth="1"/>
    <col min="4356" max="4356" width="11.29296875" style="412" bestFit="1" customWidth="1"/>
    <col min="4357" max="4357" width="10" style="412" bestFit="1" customWidth="1"/>
    <col min="4358" max="4358" width="10.29296875" style="412" bestFit="1" customWidth="1"/>
    <col min="4359" max="4359" width="19.41015625" style="412" bestFit="1" customWidth="1"/>
    <col min="4360" max="4360" width="29.52734375" style="412" bestFit="1" customWidth="1"/>
    <col min="4361" max="4609" width="8.9375" style="412"/>
    <col min="4610" max="4610" width="6.29296875" style="412" customWidth="1"/>
    <col min="4611" max="4611" width="63.234375" style="412" bestFit="1" customWidth="1"/>
    <col min="4612" max="4612" width="11.29296875" style="412" bestFit="1" customWidth="1"/>
    <col min="4613" max="4613" width="10" style="412" bestFit="1" customWidth="1"/>
    <col min="4614" max="4614" width="10.29296875" style="412" bestFit="1" customWidth="1"/>
    <col min="4615" max="4615" width="19.41015625" style="412" bestFit="1" customWidth="1"/>
    <col min="4616" max="4616" width="29.52734375" style="412" bestFit="1" customWidth="1"/>
    <col min="4617" max="4865" width="8.9375" style="412"/>
    <col min="4866" max="4866" width="6.29296875" style="412" customWidth="1"/>
    <col min="4867" max="4867" width="63.234375" style="412" bestFit="1" customWidth="1"/>
    <col min="4868" max="4868" width="11.29296875" style="412" bestFit="1" customWidth="1"/>
    <col min="4869" max="4869" width="10" style="412" bestFit="1" customWidth="1"/>
    <col min="4870" max="4870" width="10.29296875" style="412" bestFit="1" customWidth="1"/>
    <col min="4871" max="4871" width="19.41015625" style="412" bestFit="1" customWidth="1"/>
    <col min="4872" max="4872" width="29.52734375" style="412" bestFit="1" customWidth="1"/>
    <col min="4873" max="5121" width="8.9375" style="412"/>
    <col min="5122" max="5122" width="6.29296875" style="412" customWidth="1"/>
    <col min="5123" max="5123" width="63.234375" style="412" bestFit="1" customWidth="1"/>
    <col min="5124" max="5124" width="11.29296875" style="412" bestFit="1" customWidth="1"/>
    <col min="5125" max="5125" width="10" style="412" bestFit="1" customWidth="1"/>
    <col min="5126" max="5126" width="10.29296875" style="412" bestFit="1" customWidth="1"/>
    <col min="5127" max="5127" width="19.41015625" style="412" bestFit="1" customWidth="1"/>
    <col min="5128" max="5128" width="29.52734375" style="412" bestFit="1" customWidth="1"/>
    <col min="5129" max="5377" width="8.9375" style="412"/>
    <col min="5378" max="5378" width="6.29296875" style="412" customWidth="1"/>
    <col min="5379" max="5379" width="63.234375" style="412" bestFit="1" customWidth="1"/>
    <col min="5380" max="5380" width="11.29296875" style="412" bestFit="1" customWidth="1"/>
    <col min="5381" max="5381" width="10" style="412" bestFit="1" customWidth="1"/>
    <col min="5382" max="5382" width="10.29296875" style="412" bestFit="1" customWidth="1"/>
    <col min="5383" max="5383" width="19.41015625" style="412" bestFit="1" customWidth="1"/>
    <col min="5384" max="5384" width="29.52734375" style="412" bestFit="1" customWidth="1"/>
    <col min="5385" max="5633" width="8.9375" style="412"/>
    <col min="5634" max="5634" width="6.29296875" style="412" customWidth="1"/>
    <col min="5635" max="5635" width="63.234375" style="412" bestFit="1" customWidth="1"/>
    <col min="5636" max="5636" width="11.29296875" style="412" bestFit="1" customWidth="1"/>
    <col min="5637" max="5637" width="10" style="412" bestFit="1" customWidth="1"/>
    <col min="5638" max="5638" width="10.29296875" style="412" bestFit="1" customWidth="1"/>
    <col min="5639" max="5639" width="19.41015625" style="412" bestFit="1" customWidth="1"/>
    <col min="5640" max="5640" width="29.52734375" style="412" bestFit="1" customWidth="1"/>
    <col min="5641" max="5889" width="8.9375" style="412"/>
    <col min="5890" max="5890" width="6.29296875" style="412" customWidth="1"/>
    <col min="5891" max="5891" width="63.234375" style="412" bestFit="1" customWidth="1"/>
    <col min="5892" max="5892" width="11.29296875" style="412" bestFit="1" customWidth="1"/>
    <col min="5893" max="5893" width="10" style="412" bestFit="1" customWidth="1"/>
    <col min="5894" max="5894" width="10.29296875" style="412" bestFit="1" customWidth="1"/>
    <col min="5895" max="5895" width="19.41015625" style="412" bestFit="1" customWidth="1"/>
    <col min="5896" max="5896" width="29.52734375" style="412" bestFit="1" customWidth="1"/>
    <col min="5897" max="6145" width="8.9375" style="412"/>
    <col min="6146" max="6146" width="6.29296875" style="412" customWidth="1"/>
    <col min="6147" max="6147" width="63.234375" style="412" bestFit="1" customWidth="1"/>
    <col min="6148" max="6148" width="11.29296875" style="412" bestFit="1" customWidth="1"/>
    <col min="6149" max="6149" width="10" style="412" bestFit="1" customWidth="1"/>
    <col min="6150" max="6150" width="10.29296875" style="412" bestFit="1" customWidth="1"/>
    <col min="6151" max="6151" width="19.41015625" style="412" bestFit="1" customWidth="1"/>
    <col min="6152" max="6152" width="29.52734375" style="412" bestFit="1" customWidth="1"/>
    <col min="6153" max="6401" width="8.9375" style="412"/>
    <col min="6402" max="6402" width="6.29296875" style="412" customWidth="1"/>
    <col min="6403" max="6403" width="63.234375" style="412" bestFit="1" customWidth="1"/>
    <col min="6404" max="6404" width="11.29296875" style="412" bestFit="1" customWidth="1"/>
    <col min="6405" max="6405" width="10" style="412" bestFit="1" customWidth="1"/>
    <col min="6406" max="6406" width="10.29296875" style="412" bestFit="1" customWidth="1"/>
    <col min="6407" max="6407" width="19.41015625" style="412" bestFit="1" customWidth="1"/>
    <col min="6408" max="6408" width="29.52734375" style="412" bestFit="1" customWidth="1"/>
    <col min="6409" max="6657" width="8.9375" style="412"/>
    <col min="6658" max="6658" width="6.29296875" style="412" customWidth="1"/>
    <col min="6659" max="6659" width="63.234375" style="412" bestFit="1" customWidth="1"/>
    <col min="6660" max="6660" width="11.29296875" style="412" bestFit="1" customWidth="1"/>
    <col min="6661" max="6661" width="10" style="412" bestFit="1" customWidth="1"/>
    <col min="6662" max="6662" width="10.29296875" style="412" bestFit="1" customWidth="1"/>
    <col min="6663" max="6663" width="19.41015625" style="412" bestFit="1" customWidth="1"/>
    <col min="6664" max="6664" width="29.52734375" style="412" bestFit="1" customWidth="1"/>
    <col min="6665" max="6913" width="8.9375" style="412"/>
    <col min="6914" max="6914" width="6.29296875" style="412" customWidth="1"/>
    <col min="6915" max="6915" width="63.234375" style="412" bestFit="1" customWidth="1"/>
    <col min="6916" max="6916" width="11.29296875" style="412" bestFit="1" customWidth="1"/>
    <col min="6917" max="6917" width="10" style="412" bestFit="1" customWidth="1"/>
    <col min="6918" max="6918" width="10.29296875" style="412" bestFit="1" customWidth="1"/>
    <col min="6919" max="6919" width="19.41015625" style="412" bestFit="1" customWidth="1"/>
    <col min="6920" max="6920" width="29.52734375" style="412" bestFit="1" customWidth="1"/>
    <col min="6921" max="7169" width="8.9375" style="412"/>
    <col min="7170" max="7170" width="6.29296875" style="412" customWidth="1"/>
    <col min="7171" max="7171" width="63.234375" style="412" bestFit="1" customWidth="1"/>
    <col min="7172" max="7172" width="11.29296875" style="412" bestFit="1" customWidth="1"/>
    <col min="7173" max="7173" width="10" style="412" bestFit="1" customWidth="1"/>
    <col min="7174" max="7174" width="10.29296875" style="412" bestFit="1" customWidth="1"/>
    <col min="7175" max="7175" width="19.41015625" style="412" bestFit="1" customWidth="1"/>
    <col min="7176" max="7176" width="29.52734375" style="412" bestFit="1" customWidth="1"/>
    <col min="7177" max="7425" width="8.9375" style="412"/>
    <col min="7426" max="7426" width="6.29296875" style="412" customWidth="1"/>
    <col min="7427" max="7427" width="63.234375" style="412" bestFit="1" customWidth="1"/>
    <col min="7428" max="7428" width="11.29296875" style="412" bestFit="1" customWidth="1"/>
    <col min="7429" max="7429" width="10" style="412" bestFit="1" customWidth="1"/>
    <col min="7430" max="7430" width="10.29296875" style="412" bestFit="1" customWidth="1"/>
    <col min="7431" max="7431" width="19.41015625" style="412" bestFit="1" customWidth="1"/>
    <col min="7432" max="7432" width="29.52734375" style="412" bestFit="1" customWidth="1"/>
    <col min="7433" max="7681" width="8.9375" style="412"/>
    <col min="7682" max="7682" width="6.29296875" style="412" customWidth="1"/>
    <col min="7683" max="7683" width="63.234375" style="412" bestFit="1" customWidth="1"/>
    <col min="7684" max="7684" width="11.29296875" style="412" bestFit="1" customWidth="1"/>
    <col min="7685" max="7685" width="10" style="412" bestFit="1" customWidth="1"/>
    <col min="7686" max="7686" width="10.29296875" style="412" bestFit="1" customWidth="1"/>
    <col min="7687" max="7687" width="19.41015625" style="412" bestFit="1" customWidth="1"/>
    <col min="7688" max="7688" width="29.52734375" style="412" bestFit="1" customWidth="1"/>
    <col min="7689" max="7937" width="8.9375" style="412"/>
    <col min="7938" max="7938" width="6.29296875" style="412" customWidth="1"/>
    <col min="7939" max="7939" width="63.234375" style="412" bestFit="1" customWidth="1"/>
    <col min="7940" max="7940" width="11.29296875" style="412" bestFit="1" customWidth="1"/>
    <col min="7941" max="7941" width="10" style="412" bestFit="1" customWidth="1"/>
    <col min="7942" max="7942" width="10.29296875" style="412" bestFit="1" customWidth="1"/>
    <col min="7943" max="7943" width="19.41015625" style="412" bestFit="1" customWidth="1"/>
    <col min="7944" max="7944" width="29.52734375" style="412" bestFit="1" customWidth="1"/>
    <col min="7945" max="8193" width="8.9375" style="412"/>
    <col min="8194" max="8194" width="6.29296875" style="412" customWidth="1"/>
    <col min="8195" max="8195" width="63.234375" style="412" bestFit="1" customWidth="1"/>
    <col min="8196" max="8196" width="11.29296875" style="412" bestFit="1" customWidth="1"/>
    <col min="8197" max="8197" width="10" style="412" bestFit="1" customWidth="1"/>
    <col min="8198" max="8198" width="10.29296875" style="412" bestFit="1" customWidth="1"/>
    <col min="8199" max="8199" width="19.41015625" style="412" bestFit="1" customWidth="1"/>
    <col min="8200" max="8200" width="29.52734375" style="412" bestFit="1" customWidth="1"/>
    <col min="8201" max="8449" width="8.9375" style="412"/>
    <col min="8450" max="8450" width="6.29296875" style="412" customWidth="1"/>
    <col min="8451" max="8451" width="63.234375" style="412" bestFit="1" customWidth="1"/>
    <col min="8452" max="8452" width="11.29296875" style="412" bestFit="1" customWidth="1"/>
    <col min="8453" max="8453" width="10" style="412" bestFit="1" customWidth="1"/>
    <col min="8454" max="8454" width="10.29296875" style="412" bestFit="1" customWidth="1"/>
    <col min="8455" max="8455" width="19.41015625" style="412" bestFit="1" customWidth="1"/>
    <col min="8456" max="8456" width="29.52734375" style="412" bestFit="1" customWidth="1"/>
    <col min="8457" max="8705" width="8.9375" style="412"/>
    <col min="8706" max="8706" width="6.29296875" style="412" customWidth="1"/>
    <col min="8707" max="8707" width="63.234375" style="412" bestFit="1" customWidth="1"/>
    <col min="8708" max="8708" width="11.29296875" style="412" bestFit="1" customWidth="1"/>
    <col min="8709" max="8709" width="10" style="412" bestFit="1" customWidth="1"/>
    <col min="8710" max="8710" width="10.29296875" style="412" bestFit="1" customWidth="1"/>
    <col min="8711" max="8711" width="19.41015625" style="412" bestFit="1" customWidth="1"/>
    <col min="8712" max="8712" width="29.52734375" style="412" bestFit="1" customWidth="1"/>
    <col min="8713" max="8961" width="8.9375" style="412"/>
    <col min="8962" max="8962" width="6.29296875" style="412" customWidth="1"/>
    <col min="8963" max="8963" width="63.234375" style="412" bestFit="1" customWidth="1"/>
    <col min="8964" max="8964" width="11.29296875" style="412" bestFit="1" customWidth="1"/>
    <col min="8965" max="8965" width="10" style="412" bestFit="1" customWidth="1"/>
    <col min="8966" max="8966" width="10.29296875" style="412" bestFit="1" customWidth="1"/>
    <col min="8967" max="8967" width="19.41015625" style="412" bestFit="1" customWidth="1"/>
    <col min="8968" max="8968" width="29.52734375" style="412" bestFit="1" customWidth="1"/>
    <col min="8969" max="9217" width="8.9375" style="412"/>
    <col min="9218" max="9218" width="6.29296875" style="412" customWidth="1"/>
    <col min="9219" max="9219" width="63.234375" style="412" bestFit="1" customWidth="1"/>
    <col min="9220" max="9220" width="11.29296875" style="412" bestFit="1" customWidth="1"/>
    <col min="9221" max="9221" width="10" style="412" bestFit="1" customWidth="1"/>
    <col min="9222" max="9222" width="10.29296875" style="412" bestFit="1" customWidth="1"/>
    <col min="9223" max="9223" width="19.41015625" style="412" bestFit="1" customWidth="1"/>
    <col min="9224" max="9224" width="29.52734375" style="412" bestFit="1" customWidth="1"/>
    <col min="9225" max="9473" width="8.9375" style="412"/>
    <col min="9474" max="9474" width="6.29296875" style="412" customWidth="1"/>
    <col min="9475" max="9475" width="63.234375" style="412" bestFit="1" customWidth="1"/>
    <col min="9476" max="9476" width="11.29296875" style="412" bestFit="1" customWidth="1"/>
    <col min="9477" max="9477" width="10" style="412" bestFit="1" customWidth="1"/>
    <col min="9478" max="9478" width="10.29296875" style="412" bestFit="1" customWidth="1"/>
    <col min="9479" max="9479" width="19.41015625" style="412" bestFit="1" customWidth="1"/>
    <col min="9480" max="9480" width="29.52734375" style="412" bestFit="1" customWidth="1"/>
    <col min="9481" max="9729" width="8.9375" style="412"/>
    <col min="9730" max="9730" width="6.29296875" style="412" customWidth="1"/>
    <col min="9731" max="9731" width="63.234375" style="412" bestFit="1" customWidth="1"/>
    <col min="9732" max="9732" width="11.29296875" style="412" bestFit="1" customWidth="1"/>
    <col min="9733" max="9733" width="10" style="412" bestFit="1" customWidth="1"/>
    <col min="9734" max="9734" width="10.29296875" style="412" bestFit="1" customWidth="1"/>
    <col min="9735" max="9735" width="19.41015625" style="412" bestFit="1" customWidth="1"/>
    <col min="9736" max="9736" width="29.52734375" style="412" bestFit="1" customWidth="1"/>
    <col min="9737" max="9985" width="8.9375" style="412"/>
    <col min="9986" max="9986" width="6.29296875" style="412" customWidth="1"/>
    <col min="9987" max="9987" width="63.234375" style="412" bestFit="1" customWidth="1"/>
    <col min="9988" max="9988" width="11.29296875" style="412" bestFit="1" customWidth="1"/>
    <col min="9989" max="9989" width="10" style="412" bestFit="1" customWidth="1"/>
    <col min="9990" max="9990" width="10.29296875" style="412" bestFit="1" customWidth="1"/>
    <col min="9991" max="9991" width="19.41015625" style="412" bestFit="1" customWidth="1"/>
    <col min="9992" max="9992" width="29.52734375" style="412" bestFit="1" customWidth="1"/>
    <col min="9993" max="10241" width="8.9375" style="412"/>
    <col min="10242" max="10242" width="6.29296875" style="412" customWidth="1"/>
    <col min="10243" max="10243" width="63.234375" style="412" bestFit="1" customWidth="1"/>
    <col min="10244" max="10244" width="11.29296875" style="412" bestFit="1" customWidth="1"/>
    <col min="10245" max="10245" width="10" style="412" bestFit="1" customWidth="1"/>
    <col min="10246" max="10246" width="10.29296875" style="412" bestFit="1" customWidth="1"/>
    <col min="10247" max="10247" width="19.41015625" style="412" bestFit="1" customWidth="1"/>
    <col min="10248" max="10248" width="29.52734375" style="412" bestFit="1" customWidth="1"/>
    <col min="10249" max="10497" width="8.9375" style="412"/>
    <col min="10498" max="10498" width="6.29296875" style="412" customWidth="1"/>
    <col min="10499" max="10499" width="63.234375" style="412" bestFit="1" customWidth="1"/>
    <col min="10500" max="10500" width="11.29296875" style="412" bestFit="1" customWidth="1"/>
    <col min="10501" max="10501" width="10" style="412" bestFit="1" customWidth="1"/>
    <col min="10502" max="10502" width="10.29296875" style="412" bestFit="1" customWidth="1"/>
    <col min="10503" max="10503" width="19.41015625" style="412" bestFit="1" customWidth="1"/>
    <col min="10504" max="10504" width="29.52734375" style="412" bestFit="1" customWidth="1"/>
    <col min="10505" max="10753" width="8.9375" style="412"/>
    <col min="10754" max="10754" width="6.29296875" style="412" customWidth="1"/>
    <col min="10755" max="10755" width="63.234375" style="412" bestFit="1" customWidth="1"/>
    <col min="10756" max="10756" width="11.29296875" style="412" bestFit="1" customWidth="1"/>
    <col min="10757" max="10757" width="10" style="412" bestFit="1" customWidth="1"/>
    <col min="10758" max="10758" width="10.29296875" style="412" bestFit="1" customWidth="1"/>
    <col min="10759" max="10759" width="19.41015625" style="412" bestFit="1" customWidth="1"/>
    <col min="10760" max="10760" width="29.52734375" style="412" bestFit="1" customWidth="1"/>
    <col min="10761" max="11009" width="8.9375" style="412"/>
    <col min="11010" max="11010" width="6.29296875" style="412" customWidth="1"/>
    <col min="11011" max="11011" width="63.234375" style="412" bestFit="1" customWidth="1"/>
    <col min="11012" max="11012" width="11.29296875" style="412" bestFit="1" customWidth="1"/>
    <col min="11013" max="11013" width="10" style="412" bestFit="1" customWidth="1"/>
    <col min="11014" max="11014" width="10.29296875" style="412" bestFit="1" customWidth="1"/>
    <col min="11015" max="11015" width="19.41015625" style="412" bestFit="1" customWidth="1"/>
    <col min="11016" max="11016" width="29.52734375" style="412" bestFit="1" customWidth="1"/>
    <col min="11017" max="11265" width="8.9375" style="412"/>
    <col min="11266" max="11266" width="6.29296875" style="412" customWidth="1"/>
    <col min="11267" max="11267" width="63.234375" style="412" bestFit="1" customWidth="1"/>
    <col min="11268" max="11268" width="11.29296875" style="412" bestFit="1" customWidth="1"/>
    <col min="11269" max="11269" width="10" style="412" bestFit="1" customWidth="1"/>
    <col min="11270" max="11270" width="10.29296875" style="412" bestFit="1" customWidth="1"/>
    <col min="11271" max="11271" width="19.41015625" style="412" bestFit="1" customWidth="1"/>
    <col min="11272" max="11272" width="29.52734375" style="412" bestFit="1" customWidth="1"/>
    <col min="11273" max="11521" width="8.9375" style="412"/>
    <col min="11522" max="11522" width="6.29296875" style="412" customWidth="1"/>
    <col min="11523" max="11523" width="63.234375" style="412" bestFit="1" customWidth="1"/>
    <col min="11524" max="11524" width="11.29296875" style="412" bestFit="1" customWidth="1"/>
    <col min="11525" max="11525" width="10" style="412" bestFit="1" customWidth="1"/>
    <col min="11526" max="11526" width="10.29296875" style="412" bestFit="1" customWidth="1"/>
    <col min="11527" max="11527" width="19.41015625" style="412" bestFit="1" customWidth="1"/>
    <col min="11528" max="11528" width="29.52734375" style="412" bestFit="1" customWidth="1"/>
    <col min="11529" max="11777" width="8.9375" style="412"/>
    <col min="11778" max="11778" width="6.29296875" style="412" customWidth="1"/>
    <col min="11779" max="11779" width="63.234375" style="412" bestFit="1" customWidth="1"/>
    <col min="11780" max="11780" width="11.29296875" style="412" bestFit="1" customWidth="1"/>
    <col min="11781" max="11781" width="10" style="412" bestFit="1" customWidth="1"/>
    <col min="11782" max="11782" width="10.29296875" style="412" bestFit="1" customWidth="1"/>
    <col min="11783" max="11783" width="19.41015625" style="412" bestFit="1" customWidth="1"/>
    <col min="11784" max="11784" width="29.52734375" style="412" bestFit="1" customWidth="1"/>
    <col min="11785" max="12033" width="8.9375" style="412"/>
    <col min="12034" max="12034" width="6.29296875" style="412" customWidth="1"/>
    <col min="12035" max="12035" width="63.234375" style="412" bestFit="1" customWidth="1"/>
    <col min="12036" max="12036" width="11.29296875" style="412" bestFit="1" customWidth="1"/>
    <col min="12037" max="12037" width="10" style="412" bestFit="1" customWidth="1"/>
    <col min="12038" max="12038" width="10.29296875" style="412" bestFit="1" customWidth="1"/>
    <col min="12039" max="12039" width="19.41015625" style="412" bestFit="1" customWidth="1"/>
    <col min="12040" max="12040" width="29.52734375" style="412" bestFit="1" customWidth="1"/>
    <col min="12041" max="12289" width="8.9375" style="412"/>
    <col min="12290" max="12290" width="6.29296875" style="412" customWidth="1"/>
    <col min="12291" max="12291" width="63.234375" style="412" bestFit="1" customWidth="1"/>
    <col min="12292" max="12292" width="11.29296875" style="412" bestFit="1" customWidth="1"/>
    <col min="12293" max="12293" width="10" style="412" bestFit="1" customWidth="1"/>
    <col min="12294" max="12294" width="10.29296875" style="412" bestFit="1" customWidth="1"/>
    <col min="12295" max="12295" width="19.41015625" style="412" bestFit="1" customWidth="1"/>
    <col min="12296" max="12296" width="29.52734375" style="412" bestFit="1" customWidth="1"/>
    <col min="12297" max="12545" width="8.9375" style="412"/>
    <col min="12546" max="12546" width="6.29296875" style="412" customWidth="1"/>
    <col min="12547" max="12547" width="63.234375" style="412" bestFit="1" customWidth="1"/>
    <col min="12548" max="12548" width="11.29296875" style="412" bestFit="1" customWidth="1"/>
    <col min="12549" max="12549" width="10" style="412" bestFit="1" customWidth="1"/>
    <col min="12550" max="12550" width="10.29296875" style="412" bestFit="1" customWidth="1"/>
    <col min="12551" max="12551" width="19.41015625" style="412" bestFit="1" customWidth="1"/>
    <col min="12552" max="12552" width="29.52734375" style="412" bestFit="1" customWidth="1"/>
    <col min="12553" max="12801" width="8.9375" style="412"/>
    <col min="12802" max="12802" width="6.29296875" style="412" customWidth="1"/>
    <col min="12803" max="12803" width="63.234375" style="412" bestFit="1" customWidth="1"/>
    <col min="12804" max="12804" width="11.29296875" style="412" bestFit="1" customWidth="1"/>
    <col min="12805" max="12805" width="10" style="412" bestFit="1" customWidth="1"/>
    <col min="12806" max="12806" width="10.29296875" style="412" bestFit="1" customWidth="1"/>
    <col min="12807" max="12807" width="19.41015625" style="412" bestFit="1" customWidth="1"/>
    <col min="12808" max="12808" width="29.52734375" style="412" bestFit="1" customWidth="1"/>
    <col min="12809" max="13057" width="8.9375" style="412"/>
    <col min="13058" max="13058" width="6.29296875" style="412" customWidth="1"/>
    <col min="13059" max="13059" width="63.234375" style="412" bestFit="1" customWidth="1"/>
    <col min="13060" max="13060" width="11.29296875" style="412" bestFit="1" customWidth="1"/>
    <col min="13061" max="13061" width="10" style="412" bestFit="1" customWidth="1"/>
    <col min="13062" max="13062" width="10.29296875" style="412" bestFit="1" customWidth="1"/>
    <col min="13063" max="13063" width="19.41015625" style="412" bestFit="1" customWidth="1"/>
    <col min="13064" max="13064" width="29.52734375" style="412" bestFit="1" customWidth="1"/>
    <col min="13065" max="13313" width="8.9375" style="412"/>
    <col min="13314" max="13314" width="6.29296875" style="412" customWidth="1"/>
    <col min="13315" max="13315" width="63.234375" style="412" bestFit="1" customWidth="1"/>
    <col min="13316" max="13316" width="11.29296875" style="412" bestFit="1" customWidth="1"/>
    <col min="13317" max="13317" width="10" style="412" bestFit="1" customWidth="1"/>
    <col min="13318" max="13318" width="10.29296875" style="412" bestFit="1" customWidth="1"/>
    <col min="13319" max="13319" width="19.41015625" style="412" bestFit="1" customWidth="1"/>
    <col min="13320" max="13320" width="29.52734375" style="412" bestFit="1" customWidth="1"/>
    <col min="13321" max="13569" width="8.9375" style="412"/>
    <col min="13570" max="13570" width="6.29296875" style="412" customWidth="1"/>
    <col min="13571" max="13571" width="63.234375" style="412" bestFit="1" customWidth="1"/>
    <col min="13572" max="13572" width="11.29296875" style="412" bestFit="1" customWidth="1"/>
    <col min="13573" max="13573" width="10" style="412" bestFit="1" customWidth="1"/>
    <col min="13574" max="13574" width="10.29296875" style="412" bestFit="1" customWidth="1"/>
    <col min="13575" max="13575" width="19.41015625" style="412" bestFit="1" customWidth="1"/>
    <col min="13576" max="13576" width="29.52734375" style="412" bestFit="1" customWidth="1"/>
    <col min="13577" max="13825" width="8.9375" style="412"/>
    <col min="13826" max="13826" width="6.29296875" style="412" customWidth="1"/>
    <col min="13827" max="13827" width="63.234375" style="412" bestFit="1" customWidth="1"/>
    <col min="13828" max="13828" width="11.29296875" style="412" bestFit="1" customWidth="1"/>
    <col min="13829" max="13829" width="10" style="412" bestFit="1" customWidth="1"/>
    <col min="13830" max="13830" width="10.29296875" style="412" bestFit="1" customWidth="1"/>
    <col min="13831" max="13831" width="19.41015625" style="412" bestFit="1" customWidth="1"/>
    <col min="13832" max="13832" width="29.52734375" style="412" bestFit="1" customWidth="1"/>
    <col min="13833" max="14081" width="8.9375" style="412"/>
    <col min="14082" max="14082" width="6.29296875" style="412" customWidth="1"/>
    <col min="14083" max="14083" width="63.234375" style="412" bestFit="1" customWidth="1"/>
    <col min="14084" max="14084" width="11.29296875" style="412" bestFit="1" customWidth="1"/>
    <col min="14085" max="14085" width="10" style="412" bestFit="1" customWidth="1"/>
    <col min="14086" max="14086" width="10.29296875" style="412" bestFit="1" customWidth="1"/>
    <col min="14087" max="14087" width="19.41015625" style="412" bestFit="1" customWidth="1"/>
    <col min="14088" max="14088" width="29.52734375" style="412" bestFit="1" customWidth="1"/>
    <col min="14089" max="14337" width="8.9375" style="412"/>
    <col min="14338" max="14338" width="6.29296875" style="412" customWidth="1"/>
    <col min="14339" max="14339" width="63.234375" style="412" bestFit="1" customWidth="1"/>
    <col min="14340" max="14340" width="11.29296875" style="412" bestFit="1" customWidth="1"/>
    <col min="14341" max="14341" width="10" style="412" bestFit="1" customWidth="1"/>
    <col min="14342" max="14342" width="10.29296875" style="412" bestFit="1" customWidth="1"/>
    <col min="14343" max="14343" width="19.41015625" style="412" bestFit="1" customWidth="1"/>
    <col min="14344" max="14344" width="29.52734375" style="412" bestFit="1" customWidth="1"/>
    <col min="14345" max="14593" width="8.9375" style="412"/>
    <col min="14594" max="14594" width="6.29296875" style="412" customWidth="1"/>
    <col min="14595" max="14595" width="63.234375" style="412" bestFit="1" customWidth="1"/>
    <col min="14596" max="14596" width="11.29296875" style="412" bestFit="1" customWidth="1"/>
    <col min="14597" max="14597" width="10" style="412" bestFit="1" customWidth="1"/>
    <col min="14598" max="14598" width="10.29296875" style="412" bestFit="1" customWidth="1"/>
    <col min="14599" max="14599" width="19.41015625" style="412" bestFit="1" customWidth="1"/>
    <col min="14600" max="14600" width="29.52734375" style="412" bestFit="1" customWidth="1"/>
    <col min="14601" max="14849" width="8.9375" style="412"/>
    <col min="14850" max="14850" width="6.29296875" style="412" customWidth="1"/>
    <col min="14851" max="14851" width="63.234375" style="412" bestFit="1" customWidth="1"/>
    <col min="14852" max="14852" width="11.29296875" style="412" bestFit="1" customWidth="1"/>
    <col min="14853" max="14853" width="10" style="412" bestFit="1" customWidth="1"/>
    <col min="14854" max="14854" width="10.29296875" style="412" bestFit="1" customWidth="1"/>
    <col min="14855" max="14855" width="19.41015625" style="412" bestFit="1" customWidth="1"/>
    <col min="14856" max="14856" width="29.52734375" style="412" bestFit="1" customWidth="1"/>
    <col min="14857" max="15105" width="8.9375" style="412"/>
    <col min="15106" max="15106" width="6.29296875" style="412" customWidth="1"/>
    <col min="15107" max="15107" width="63.234375" style="412" bestFit="1" customWidth="1"/>
    <col min="15108" max="15108" width="11.29296875" style="412" bestFit="1" customWidth="1"/>
    <col min="15109" max="15109" width="10" style="412" bestFit="1" customWidth="1"/>
    <col min="15110" max="15110" width="10.29296875" style="412" bestFit="1" customWidth="1"/>
    <col min="15111" max="15111" width="19.41015625" style="412" bestFit="1" customWidth="1"/>
    <col min="15112" max="15112" width="29.52734375" style="412" bestFit="1" customWidth="1"/>
    <col min="15113" max="15361" width="8.9375" style="412"/>
    <col min="15362" max="15362" width="6.29296875" style="412" customWidth="1"/>
    <col min="15363" max="15363" width="63.234375" style="412" bestFit="1" customWidth="1"/>
    <col min="15364" max="15364" width="11.29296875" style="412" bestFit="1" customWidth="1"/>
    <col min="15365" max="15365" width="10" style="412" bestFit="1" customWidth="1"/>
    <col min="15366" max="15366" width="10.29296875" style="412" bestFit="1" customWidth="1"/>
    <col min="15367" max="15367" width="19.41015625" style="412" bestFit="1" customWidth="1"/>
    <col min="15368" max="15368" width="29.52734375" style="412" bestFit="1" customWidth="1"/>
    <col min="15369" max="15617" width="8.9375" style="412"/>
    <col min="15618" max="15618" width="6.29296875" style="412" customWidth="1"/>
    <col min="15619" max="15619" width="63.234375" style="412" bestFit="1" customWidth="1"/>
    <col min="15620" max="15620" width="11.29296875" style="412" bestFit="1" customWidth="1"/>
    <col min="15621" max="15621" width="10" style="412" bestFit="1" customWidth="1"/>
    <col min="15622" max="15622" width="10.29296875" style="412" bestFit="1" customWidth="1"/>
    <col min="15623" max="15623" width="19.41015625" style="412" bestFit="1" customWidth="1"/>
    <col min="15624" max="15624" width="29.52734375" style="412" bestFit="1" customWidth="1"/>
    <col min="15625" max="15873" width="8.9375" style="412"/>
    <col min="15874" max="15874" width="6.29296875" style="412" customWidth="1"/>
    <col min="15875" max="15875" width="63.234375" style="412" bestFit="1" customWidth="1"/>
    <col min="15876" max="15876" width="11.29296875" style="412" bestFit="1" customWidth="1"/>
    <col min="15877" max="15877" width="10" style="412" bestFit="1" customWidth="1"/>
    <col min="15878" max="15878" width="10.29296875" style="412" bestFit="1" customWidth="1"/>
    <col min="15879" max="15879" width="19.41015625" style="412" bestFit="1" customWidth="1"/>
    <col min="15880" max="15880" width="29.52734375" style="412" bestFit="1" customWidth="1"/>
    <col min="15881" max="16129" width="8.9375" style="412"/>
    <col min="16130" max="16130" width="6.29296875" style="412" customWidth="1"/>
    <col min="16131" max="16131" width="63.234375" style="412" bestFit="1" customWidth="1"/>
    <col min="16132" max="16132" width="11.29296875" style="412" bestFit="1" customWidth="1"/>
    <col min="16133" max="16133" width="10" style="412" bestFit="1" customWidth="1"/>
    <col min="16134" max="16134" width="10.29296875" style="412" bestFit="1" customWidth="1"/>
    <col min="16135" max="16135" width="19.41015625" style="412" bestFit="1" customWidth="1"/>
    <col min="16136" max="16136" width="29.52734375" style="412" bestFit="1" customWidth="1"/>
    <col min="16137" max="16384" width="8.9375" style="412"/>
  </cols>
  <sheetData>
    <row r="1" spans="1:8" ht="26.7" x14ac:dyDescent="1.45">
      <c r="A1" s="415" t="s">
        <v>1198</v>
      </c>
    </row>
    <row r="2" spans="1:8" x14ac:dyDescent="1.3">
      <c r="B2" s="414" t="str">
        <f>"จำนวน " &amp;SUBTOTAL(3,B4:B20)&amp;" แห่ง"</f>
        <v>จำนวน 17 แห่ง</v>
      </c>
    </row>
    <row r="3" spans="1:8" x14ac:dyDescent="1.3">
      <c r="A3" s="409" t="s">
        <v>24</v>
      </c>
      <c r="B3" s="410" t="s">
        <v>647</v>
      </c>
      <c r="C3" s="410" t="s">
        <v>1190</v>
      </c>
      <c r="D3" s="409" t="s">
        <v>648</v>
      </c>
      <c r="E3" s="409" t="s">
        <v>649</v>
      </c>
      <c r="F3" s="409" t="s">
        <v>26</v>
      </c>
      <c r="G3" s="411" t="s">
        <v>650</v>
      </c>
      <c r="H3" s="409" t="s">
        <v>651</v>
      </c>
    </row>
    <row r="4" spans="1:8" x14ac:dyDescent="1.3">
      <c r="A4" s="409">
        <v>1</v>
      </c>
      <c r="B4" s="488" t="s">
        <v>679</v>
      </c>
      <c r="C4" s="488" t="s">
        <v>1191</v>
      </c>
      <c r="D4" s="489">
        <v>2</v>
      </c>
      <c r="E4" s="491" t="str">
        <f>IF(D4&gt;90,"ใหญ่",IF(D4&gt;30,"กลาง","เล็ก"))</f>
        <v>เล็ก</v>
      </c>
      <c r="F4" s="409" t="s">
        <v>40</v>
      </c>
      <c r="G4" s="413">
        <v>10201008262</v>
      </c>
      <c r="H4" s="413" t="s">
        <v>653</v>
      </c>
    </row>
    <row r="5" spans="1:8" x14ac:dyDescent="1.3">
      <c r="A5" s="409">
        <v>2</v>
      </c>
      <c r="B5" s="488" t="s">
        <v>654</v>
      </c>
      <c r="C5" s="488" t="s">
        <v>1192</v>
      </c>
      <c r="D5" s="489">
        <v>100</v>
      </c>
      <c r="E5" s="491" t="str">
        <f t="shared" ref="E5:E20" si="0">IF(D5&gt;90,"ใหญ่",IF(D5&gt;30,"กลาง","เล็ก"))</f>
        <v>ใหญ่</v>
      </c>
      <c r="F5" s="409" t="s">
        <v>40</v>
      </c>
      <c r="G5" s="413">
        <v>10201003862</v>
      </c>
      <c r="H5" s="413" t="s">
        <v>655</v>
      </c>
    </row>
    <row r="6" spans="1:8" x14ac:dyDescent="1.3">
      <c r="A6" s="409">
        <v>3</v>
      </c>
      <c r="B6" s="488" t="s">
        <v>1193</v>
      </c>
      <c r="C6" s="488" t="s">
        <v>1191</v>
      </c>
      <c r="D6" s="489">
        <v>30</v>
      </c>
      <c r="E6" s="491" t="str">
        <f t="shared" si="0"/>
        <v>เล็ก</v>
      </c>
      <c r="F6" s="409" t="s">
        <v>8</v>
      </c>
      <c r="G6" s="413">
        <v>10201004062</v>
      </c>
      <c r="H6" s="413" t="s">
        <v>657</v>
      </c>
    </row>
    <row r="7" spans="1:8" x14ac:dyDescent="1.3">
      <c r="A7" s="409">
        <v>4</v>
      </c>
      <c r="B7" s="488" t="s">
        <v>1194</v>
      </c>
      <c r="C7" s="488" t="s">
        <v>1192</v>
      </c>
      <c r="D7" s="489">
        <v>30</v>
      </c>
      <c r="E7" s="491" t="str">
        <f t="shared" si="0"/>
        <v>เล็ก</v>
      </c>
      <c r="F7" s="409" t="s">
        <v>5</v>
      </c>
      <c r="G7" s="413">
        <v>10201004860</v>
      </c>
      <c r="H7" s="413" t="s">
        <v>658</v>
      </c>
    </row>
    <row r="8" spans="1:8" x14ac:dyDescent="1.3">
      <c r="A8" s="409">
        <v>5</v>
      </c>
      <c r="B8" s="488" t="s">
        <v>677</v>
      </c>
      <c r="C8" s="488" t="s">
        <v>1192</v>
      </c>
      <c r="D8" s="489">
        <v>50</v>
      </c>
      <c r="E8" s="491" t="str">
        <f t="shared" si="0"/>
        <v>กลาง</v>
      </c>
      <c r="F8" s="409" t="s">
        <v>5</v>
      </c>
      <c r="G8" s="413">
        <v>10201005961</v>
      </c>
      <c r="H8" s="413" t="s">
        <v>659</v>
      </c>
    </row>
    <row r="9" spans="1:8" x14ac:dyDescent="1.3">
      <c r="A9" s="409">
        <v>6</v>
      </c>
      <c r="B9" s="488" t="s">
        <v>670</v>
      </c>
      <c r="C9" s="488" t="s">
        <v>1192</v>
      </c>
      <c r="D9" s="489">
        <v>3</v>
      </c>
      <c r="E9" s="491" t="str">
        <f t="shared" si="0"/>
        <v>เล็ก</v>
      </c>
      <c r="F9" s="409" t="s">
        <v>8</v>
      </c>
      <c r="G9" s="413">
        <v>10201000262</v>
      </c>
      <c r="H9" s="413" t="s">
        <v>661</v>
      </c>
    </row>
    <row r="10" spans="1:8" x14ac:dyDescent="1.3">
      <c r="A10" s="409">
        <v>7</v>
      </c>
      <c r="B10" s="488" t="s">
        <v>664</v>
      </c>
      <c r="C10" s="488" t="s">
        <v>1192</v>
      </c>
      <c r="D10" s="489">
        <v>100</v>
      </c>
      <c r="E10" s="491" t="str">
        <f t="shared" si="0"/>
        <v>ใหญ่</v>
      </c>
      <c r="F10" s="409" t="s">
        <v>8</v>
      </c>
      <c r="G10" s="413">
        <v>10201006162</v>
      </c>
      <c r="H10" s="413" t="s">
        <v>663</v>
      </c>
    </row>
    <row r="11" spans="1:8" x14ac:dyDescent="1.3">
      <c r="A11" s="409">
        <v>8</v>
      </c>
      <c r="B11" s="488" t="s">
        <v>675</v>
      </c>
      <c r="C11" s="488" t="s">
        <v>1192</v>
      </c>
      <c r="D11" s="489">
        <v>55</v>
      </c>
      <c r="E11" s="491" t="str">
        <f t="shared" si="0"/>
        <v>กลาง</v>
      </c>
      <c r="F11" s="409" t="s">
        <v>5</v>
      </c>
      <c r="G11" s="413">
        <v>10201002462</v>
      </c>
      <c r="H11" s="413" t="s">
        <v>665</v>
      </c>
    </row>
    <row r="12" spans="1:8" x14ac:dyDescent="1.3">
      <c r="A12" s="409">
        <v>9</v>
      </c>
      <c r="B12" s="488" t="s">
        <v>673</v>
      </c>
      <c r="C12" s="488" t="s">
        <v>1192</v>
      </c>
      <c r="D12" s="489">
        <v>300</v>
      </c>
      <c r="E12" s="491" t="str">
        <f t="shared" si="0"/>
        <v>ใหญ่</v>
      </c>
      <c r="F12" s="409" t="s">
        <v>5</v>
      </c>
      <c r="G12" s="413">
        <v>10201002261</v>
      </c>
      <c r="H12" s="413" t="s">
        <v>667</v>
      </c>
    </row>
    <row r="13" spans="1:8" x14ac:dyDescent="1.3">
      <c r="A13" s="409">
        <v>10</v>
      </c>
      <c r="B13" s="488" t="s">
        <v>1195</v>
      </c>
      <c r="C13" s="488" t="s">
        <v>1192</v>
      </c>
      <c r="D13" s="489">
        <v>161</v>
      </c>
      <c r="E13" s="491" t="str">
        <f t="shared" si="0"/>
        <v>ใหญ่</v>
      </c>
      <c r="F13" s="409" t="s">
        <v>40</v>
      </c>
      <c r="G13" s="413">
        <v>10201003558</v>
      </c>
      <c r="H13" s="413" t="s">
        <v>669</v>
      </c>
    </row>
    <row r="14" spans="1:8" x14ac:dyDescent="1.3">
      <c r="A14" s="409">
        <v>11</v>
      </c>
      <c r="B14" s="488" t="s">
        <v>1196</v>
      </c>
      <c r="C14" s="488" t="s">
        <v>1192</v>
      </c>
      <c r="D14" s="489">
        <v>56</v>
      </c>
      <c r="E14" s="491" t="str">
        <f t="shared" si="0"/>
        <v>กลาง</v>
      </c>
      <c r="F14" s="409" t="s">
        <v>40</v>
      </c>
      <c r="G14" s="413">
        <v>10201001858</v>
      </c>
      <c r="H14" s="413" t="s">
        <v>671</v>
      </c>
    </row>
    <row r="15" spans="1:8" x14ac:dyDescent="1.3">
      <c r="A15" s="409">
        <v>12</v>
      </c>
      <c r="B15" s="488" t="s">
        <v>668</v>
      </c>
      <c r="C15" s="488" t="s">
        <v>1197</v>
      </c>
      <c r="D15" s="489">
        <v>7</v>
      </c>
      <c r="E15" s="491" t="str">
        <f t="shared" si="0"/>
        <v>เล็ก</v>
      </c>
      <c r="F15" s="409" t="s">
        <v>8</v>
      </c>
      <c r="G15" s="413">
        <v>10201002561</v>
      </c>
      <c r="H15" s="413" t="s">
        <v>672</v>
      </c>
    </row>
    <row r="16" spans="1:8" x14ac:dyDescent="1.3">
      <c r="A16" s="409">
        <v>13</v>
      </c>
      <c r="B16" s="488" t="s">
        <v>656</v>
      </c>
      <c r="C16" s="488" t="s">
        <v>1192</v>
      </c>
      <c r="D16" s="489">
        <v>100</v>
      </c>
      <c r="E16" s="491" t="str">
        <f t="shared" si="0"/>
        <v>ใหญ่</v>
      </c>
      <c r="F16" s="409" t="s">
        <v>40</v>
      </c>
      <c r="G16" s="413">
        <v>10201007862</v>
      </c>
      <c r="H16" s="413" t="s">
        <v>674</v>
      </c>
    </row>
    <row r="17" spans="1:8" x14ac:dyDescent="1.3">
      <c r="A17" s="409">
        <v>14</v>
      </c>
      <c r="B17" s="488" t="s">
        <v>662</v>
      </c>
      <c r="C17" s="488" t="s">
        <v>1192</v>
      </c>
      <c r="D17" s="489">
        <v>257</v>
      </c>
      <c r="E17" s="491" t="str">
        <f t="shared" si="0"/>
        <v>ใหญ่</v>
      </c>
      <c r="F17" s="409" t="s">
        <v>8</v>
      </c>
      <c r="G17" s="413">
        <v>10201005358</v>
      </c>
      <c r="H17" s="413" t="s">
        <v>676</v>
      </c>
    </row>
    <row r="18" spans="1:8" x14ac:dyDescent="1.3">
      <c r="A18" s="409">
        <v>15</v>
      </c>
      <c r="B18" s="488" t="s">
        <v>660</v>
      </c>
      <c r="C18" s="488" t="s">
        <v>1192</v>
      </c>
      <c r="D18" s="489">
        <v>234</v>
      </c>
      <c r="E18" s="491" t="str">
        <f t="shared" si="0"/>
        <v>ใหญ่</v>
      </c>
      <c r="F18" s="409" t="s">
        <v>8</v>
      </c>
      <c r="G18" s="413">
        <v>10201002362</v>
      </c>
      <c r="H18" s="413" t="s">
        <v>678</v>
      </c>
    </row>
    <row r="19" spans="1:8" x14ac:dyDescent="1.3">
      <c r="A19" s="409">
        <v>16</v>
      </c>
      <c r="B19" s="490" t="s">
        <v>652</v>
      </c>
      <c r="C19" s="490" t="s">
        <v>1192</v>
      </c>
      <c r="D19" s="489">
        <v>210</v>
      </c>
      <c r="E19" s="491" t="str">
        <f t="shared" si="0"/>
        <v>ใหญ่</v>
      </c>
      <c r="F19" s="409" t="s">
        <v>40</v>
      </c>
      <c r="G19" s="413">
        <v>10202001062</v>
      </c>
      <c r="H19" s="413" t="s">
        <v>680</v>
      </c>
    </row>
    <row r="20" spans="1:8" x14ac:dyDescent="1.3">
      <c r="A20" s="409">
        <v>17</v>
      </c>
      <c r="B20" s="490" t="s">
        <v>666</v>
      </c>
      <c r="C20" s="490" t="s">
        <v>1192</v>
      </c>
      <c r="D20" s="489">
        <v>55</v>
      </c>
      <c r="E20" s="491" t="str">
        <f t="shared" si="0"/>
        <v>กลาง</v>
      </c>
      <c r="F20" s="409" t="s">
        <v>8</v>
      </c>
      <c r="G20" s="413">
        <v>10202001162</v>
      </c>
      <c r="H20" s="413" t="s">
        <v>681</v>
      </c>
    </row>
    <row r="22" spans="1:8" x14ac:dyDescent="1.3">
      <c r="A22" s="412" t="s">
        <v>682</v>
      </c>
    </row>
    <row r="23" spans="1:8" x14ac:dyDescent="1.3">
      <c r="A23" s="412" t="s">
        <v>1199</v>
      </c>
    </row>
  </sheetData>
  <sheetProtection sheet="1" objects="1" scenarios="1"/>
  <pageMargins left="0.23622047244094491" right="0.23622047244094491" top="0.74803149606299213" bottom="0.35433070866141736" header="0.31496062992125984" footer="0.31496062992125984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Q22"/>
  <sheetViews>
    <sheetView zoomScaleNormal="100" workbookViewId="0">
      <selection activeCell="C23" sqref="C23"/>
    </sheetView>
  </sheetViews>
  <sheetFormatPr defaultColWidth="9.1171875" defaultRowHeight="18" x14ac:dyDescent="0.65"/>
  <cols>
    <col min="1" max="1" width="6.29296875" style="3" customWidth="1"/>
    <col min="2" max="2" width="6.703125" style="3" customWidth="1"/>
    <col min="3" max="3" width="11.87890625" style="3" customWidth="1"/>
    <col min="4" max="4" width="9.1171875" style="3"/>
    <col min="5" max="5" width="15.703125" style="3" customWidth="1"/>
    <col min="6" max="6" width="9.1171875" style="3"/>
    <col min="7" max="7" width="15.87890625" style="3" customWidth="1"/>
    <col min="8" max="8" width="9.1171875" style="3"/>
    <col min="9" max="9" width="11.5859375" style="3" customWidth="1"/>
    <col min="10" max="10" width="13" style="3" customWidth="1"/>
    <col min="11" max="11" width="9.87890625" style="3" customWidth="1"/>
    <col min="12" max="13" width="13.5859375" style="3" customWidth="1"/>
    <col min="14" max="14" width="11.29296875" style="3" bestFit="1" customWidth="1"/>
    <col min="15" max="15" width="9.29296875" style="3" customWidth="1"/>
    <col min="16" max="16" width="0.1171875" style="3" hidden="1" customWidth="1"/>
    <col min="17" max="17" width="1.1171875" style="3" hidden="1" customWidth="1"/>
    <col min="18" max="16384" width="9.1171875" style="3"/>
  </cols>
  <sheetData>
    <row r="1" spans="1:17" ht="47.25" customHeight="1" x14ac:dyDescent="0.65"/>
    <row r="2" spans="1:17" ht="22.8" x14ac:dyDescent="0.65">
      <c r="B2" s="586" t="s">
        <v>412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212"/>
    </row>
    <row r="4" spans="1:17" s="342" customFormat="1" ht="33" customHeight="1" x14ac:dyDescent="1.2">
      <c r="B4" s="588" t="s">
        <v>24</v>
      </c>
      <c r="C4" s="589" t="s">
        <v>1200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</row>
    <row r="5" spans="1:17" ht="27.75" customHeight="1" x14ac:dyDescent="0.65">
      <c r="B5" s="588"/>
      <c r="C5" s="589" t="s">
        <v>26</v>
      </c>
      <c r="D5" s="589" t="s">
        <v>355</v>
      </c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 t="s">
        <v>15</v>
      </c>
      <c r="P5" s="323"/>
      <c r="Q5" s="323"/>
    </row>
    <row r="6" spans="1:17" x14ac:dyDescent="0.65">
      <c r="B6" s="588"/>
      <c r="C6" s="590"/>
      <c r="D6" s="321" t="s">
        <v>41</v>
      </c>
      <c r="E6" s="321" t="s">
        <v>356</v>
      </c>
      <c r="F6" s="321" t="s">
        <v>42</v>
      </c>
      <c r="G6" s="321" t="s">
        <v>357</v>
      </c>
      <c r="H6" s="131" t="s">
        <v>358</v>
      </c>
      <c r="I6" s="131" t="s">
        <v>359</v>
      </c>
      <c r="J6" s="131" t="s">
        <v>360</v>
      </c>
      <c r="K6" s="131" t="s">
        <v>43</v>
      </c>
      <c r="L6" s="131" t="s">
        <v>361</v>
      </c>
      <c r="M6" s="131" t="s">
        <v>411</v>
      </c>
      <c r="N6" s="131" t="s">
        <v>110</v>
      </c>
      <c r="O6" s="589"/>
      <c r="P6" s="323"/>
      <c r="Q6" s="323"/>
    </row>
    <row r="7" spans="1:17" x14ac:dyDescent="0.65">
      <c r="B7" s="324">
        <v>1</v>
      </c>
      <c r="C7" s="325" t="s">
        <v>2</v>
      </c>
      <c r="D7" s="334">
        <v>142</v>
      </c>
      <c r="E7" s="335">
        <v>69</v>
      </c>
      <c r="F7" s="335">
        <v>101</v>
      </c>
      <c r="G7" s="335">
        <v>4</v>
      </c>
      <c r="H7" s="335">
        <v>0</v>
      </c>
      <c r="I7" s="335">
        <v>9</v>
      </c>
      <c r="J7" s="335">
        <v>20</v>
      </c>
      <c r="K7" s="335">
        <v>7</v>
      </c>
      <c r="L7" s="335">
        <v>0</v>
      </c>
      <c r="M7" s="335">
        <v>5</v>
      </c>
      <c r="N7" s="335">
        <v>3</v>
      </c>
      <c r="O7" s="335">
        <f t="shared" ref="O7:O17" si="0">SUM(D7:N7)</f>
        <v>360</v>
      </c>
      <c r="P7" s="323"/>
      <c r="Q7" s="323"/>
    </row>
    <row r="8" spans="1:17" x14ac:dyDescent="0.65">
      <c r="B8" s="324">
        <v>2</v>
      </c>
      <c r="C8" s="325" t="s">
        <v>27</v>
      </c>
      <c r="D8" s="334">
        <v>2</v>
      </c>
      <c r="E8" s="335">
        <v>1</v>
      </c>
      <c r="F8" s="335">
        <v>2</v>
      </c>
      <c r="G8" s="335">
        <v>0</v>
      </c>
      <c r="H8" s="335">
        <v>0</v>
      </c>
      <c r="I8" s="335">
        <v>1</v>
      </c>
      <c r="J8" s="335">
        <v>0</v>
      </c>
      <c r="K8" s="335">
        <v>1</v>
      </c>
      <c r="L8" s="335">
        <v>0</v>
      </c>
      <c r="M8" s="335">
        <v>0</v>
      </c>
      <c r="N8" s="335">
        <v>0</v>
      </c>
      <c r="O8" s="335">
        <f t="shared" si="0"/>
        <v>7</v>
      </c>
      <c r="P8" s="323"/>
      <c r="Q8" s="323"/>
    </row>
    <row r="9" spans="1:17" x14ac:dyDescent="0.65">
      <c r="B9" s="324">
        <v>3</v>
      </c>
      <c r="C9" s="325" t="s">
        <v>3</v>
      </c>
      <c r="D9" s="334">
        <v>15</v>
      </c>
      <c r="E9" s="335">
        <v>7</v>
      </c>
      <c r="F9" s="335">
        <v>12</v>
      </c>
      <c r="G9" s="335">
        <v>0</v>
      </c>
      <c r="H9" s="335">
        <v>0</v>
      </c>
      <c r="I9" s="335">
        <v>1</v>
      </c>
      <c r="J9" s="335">
        <v>3</v>
      </c>
      <c r="K9" s="335">
        <v>1</v>
      </c>
      <c r="L9" s="335">
        <v>2</v>
      </c>
      <c r="M9" s="335">
        <v>1</v>
      </c>
      <c r="N9" s="335">
        <v>1</v>
      </c>
      <c r="O9" s="335">
        <f t="shared" si="0"/>
        <v>43</v>
      </c>
      <c r="P9" s="323"/>
      <c r="Q9" s="323"/>
    </row>
    <row r="10" spans="1:17" ht="21" customHeight="1" x14ac:dyDescent="0.65">
      <c r="A10" s="585">
        <v>24</v>
      </c>
      <c r="B10" s="324">
        <v>4</v>
      </c>
      <c r="C10" s="325" t="s">
        <v>11</v>
      </c>
      <c r="D10" s="334">
        <v>2</v>
      </c>
      <c r="E10" s="334">
        <v>0</v>
      </c>
      <c r="F10" s="334">
        <v>1</v>
      </c>
      <c r="G10" s="335">
        <v>0</v>
      </c>
      <c r="H10" s="335">
        <v>0</v>
      </c>
      <c r="I10" s="335">
        <v>1</v>
      </c>
      <c r="J10" s="335">
        <v>0</v>
      </c>
      <c r="K10" s="335">
        <v>0</v>
      </c>
      <c r="L10" s="335">
        <v>0</v>
      </c>
      <c r="M10" s="335">
        <v>0</v>
      </c>
      <c r="N10" s="335">
        <v>0</v>
      </c>
      <c r="O10" s="335">
        <f t="shared" si="0"/>
        <v>4</v>
      </c>
      <c r="P10" s="323"/>
      <c r="Q10" s="323"/>
    </row>
    <row r="11" spans="1:17" x14ac:dyDescent="0.65">
      <c r="A11" s="585"/>
      <c r="B11" s="324">
        <v>5</v>
      </c>
      <c r="C11" s="325" t="s">
        <v>6</v>
      </c>
      <c r="D11" s="334">
        <v>12</v>
      </c>
      <c r="E11" s="335">
        <v>5</v>
      </c>
      <c r="F11" s="335">
        <v>13</v>
      </c>
      <c r="G11" s="335">
        <v>0</v>
      </c>
      <c r="H11" s="335">
        <v>0</v>
      </c>
      <c r="I11" s="335">
        <v>1</v>
      </c>
      <c r="J11" s="335">
        <v>1</v>
      </c>
      <c r="K11" s="335">
        <v>1</v>
      </c>
      <c r="L11" s="335">
        <v>0</v>
      </c>
      <c r="M11" s="335">
        <v>2</v>
      </c>
      <c r="N11" s="335">
        <v>0</v>
      </c>
      <c r="O11" s="335">
        <f t="shared" si="0"/>
        <v>35</v>
      </c>
      <c r="P11" s="323"/>
      <c r="Q11" s="323"/>
    </row>
    <row r="12" spans="1:17" x14ac:dyDescent="0.65">
      <c r="B12" s="324">
        <v>6</v>
      </c>
      <c r="C12" s="325" t="s">
        <v>7</v>
      </c>
      <c r="D12" s="334">
        <v>13</v>
      </c>
      <c r="E12" s="335">
        <v>17</v>
      </c>
      <c r="F12" s="335">
        <v>8</v>
      </c>
      <c r="G12" s="335">
        <v>0</v>
      </c>
      <c r="H12" s="335">
        <v>1</v>
      </c>
      <c r="I12" s="335">
        <v>1</v>
      </c>
      <c r="J12" s="335">
        <v>1</v>
      </c>
      <c r="K12" s="335">
        <v>1</v>
      </c>
      <c r="L12" s="335">
        <v>0</v>
      </c>
      <c r="M12" s="335">
        <v>1</v>
      </c>
      <c r="N12" s="335">
        <v>1</v>
      </c>
      <c r="O12" s="335">
        <f t="shared" si="0"/>
        <v>44</v>
      </c>
      <c r="P12" s="323"/>
      <c r="Q12" s="323"/>
    </row>
    <row r="13" spans="1:17" x14ac:dyDescent="0.65">
      <c r="B13" s="324">
        <v>7</v>
      </c>
      <c r="C13" s="325" t="s">
        <v>8</v>
      </c>
      <c r="D13" s="334">
        <v>110</v>
      </c>
      <c r="E13" s="335">
        <v>44</v>
      </c>
      <c r="F13" s="335">
        <v>95</v>
      </c>
      <c r="G13" s="335">
        <v>1</v>
      </c>
      <c r="H13" s="335">
        <v>0</v>
      </c>
      <c r="I13" s="335">
        <v>9</v>
      </c>
      <c r="J13" s="335">
        <v>5</v>
      </c>
      <c r="K13" s="335">
        <v>2</v>
      </c>
      <c r="L13" s="335">
        <v>4</v>
      </c>
      <c r="M13" s="335">
        <v>10</v>
      </c>
      <c r="N13" s="335">
        <v>5</v>
      </c>
      <c r="O13" s="335">
        <f t="shared" si="0"/>
        <v>285</v>
      </c>
      <c r="P13" s="323"/>
      <c r="Q13" s="323"/>
    </row>
    <row r="14" spans="1:17" x14ac:dyDescent="0.65">
      <c r="B14" s="324">
        <v>8</v>
      </c>
      <c r="C14" s="325" t="s">
        <v>5</v>
      </c>
      <c r="D14" s="334">
        <v>147</v>
      </c>
      <c r="E14" s="335">
        <v>21</v>
      </c>
      <c r="F14" s="335">
        <v>113</v>
      </c>
      <c r="G14" s="335">
        <v>0</v>
      </c>
      <c r="H14" s="335">
        <v>2</v>
      </c>
      <c r="I14" s="335">
        <v>11</v>
      </c>
      <c r="J14" s="335">
        <v>9</v>
      </c>
      <c r="K14" s="335">
        <v>14</v>
      </c>
      <c r="L14" s="335">
        <v>5</v>
      </c>
      <c r="M14" s="335">
        <v>8</v>
      </c>
      <c r="N14" s="335">
        <v>5</v>
      </c>
      <c r="O14" s="335">
        <f t="shared" si="0"/>
        <v>335</v>
      </c>
      <c r="P14" s="323"/>
      <c r="Q14" s="323"/>
    </row>
    <row r="15" spans="1:17" x14ac:dyDescent="0.65">
      <c r="B15" s="324">
        <v>9</v>
      </c>
      <c r="C15" s="325" t="s">
        <v>9</v>
      </c>
      <c r="D15" s="334">
        <v>20</v>
      </c>
      <c r="E15" s="334">
        <v>7</v>
      </c>
      <c r="F15" s="334">
        <v>22</v>
      </c>
      <c r="G15" s="335">
        <v>0</v>
      </c>
      <c r="H15" s="335">
        <v>0</v>
      </c>
      <c r="I15" s="335">
        <v>0</v>
      </c>
      <c r="J15" s="335">
        <v>2</v>
      </c>
      <c r="K15" s="335">
        <v>1</v>
      </c>
      <c r="L15" s="335">
        <v>0</v>
      </c>
      <c r="M15" s="335">
        <v>4</v>
      </c>
      <c r="N15" s="335">
        <v>1</v>
      </c>
      <c r="O15" s="335">
        <f t="shared" si="0"/>
        <v>57</v>
      </c>
      <c r="P15" s="323"/>
      <c r="Q15" s="323"/>
    </row>
    <row r="16" spans="1:17" x14ac:dyDescent="0.65">
      <c r="B16" s="324">
        <v>10</v>
      </c>
      <c r="C16" s="325" t="s">
        <v>4</v>
      </c>
      <c r="D16" s="334">
        <v>1</v>
      </c>
      <c r="E16" s="335">
        <v>0</v>
      </c>
      <c r="F16" s="334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0</v>
      </c>
      <c r="N16" s="335">
        <v>0</v>
      </c>
      <c r="O16" s="335">
        <f t="shared" si="0"/>
        <v>1</v>
      </c>
      <c r="P16" s="323"/>
      <c r="Q16" s="323"/>
    </row>
    <row r="17" spans="2:17" x14ac:dyDescent="0.65">
      <c r="B17" s="324">
        <v>11</v>
      </c>
      <c r="C17" s="325" t="s">
        <v>10</v>
      </c>
      <c r="D17" s="334">
        <v>0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0</v>
      </c>
      <c r="M17" s="335">
        <v>0</v>
      </c>
      <c r="N17" s="335">
        <v>0</v>
      </c>
      <c r="O17" s="335">
        <f t="shared" si="0"/>
        <v>0</v>
      </c>
      <c r="P17" s="323"/>
      <c r="Q17" s="323"/>
    </row>
    <row r="18" spans="2:17" x14ac:dyDescent="0.65">
      <c r="B18" s="322"/>
      <c r="C18" s="321" t="s">
        <v>15</v>
      </c>
      <c r="D18" s="336">
        <f t="shared" ref="D18:O18" si="1">SUM(D7:D17)</f>
        <v>464</v>
      </c>
      <c r="E18" s="336">
        <f t="shared" si="1"/>
        <v>171</v>
      </c>
      <c r="F18" s="336">
        <f t="shared" si="1"/>
        <v>367</v>
      </c>
      <c r="G18" s="336">
        <f t="shared" si="1"/>
        <v>5</v>
      </c>
      <c r="H18" s="336">
        <f t="shared" si="1"/>
        <v>3</v>
      </c>
      <c r="I18" s="336">
        <f t="shared" si="1"/>
        <v>34</v>
      </c>
      <c r="J18" s="336">
        <f t="shared" si="1"/>
        <v>41</v>
      </c>
      <c r="K18" s="336">
        <f t="shared" si="1"/>
        <v>28</v>
      </c>
      <c r="L18" s="336">
        <f t="shared" si="1"/>
        <v>11</v>
      </c>
      <c r="M18" s="336">
        <f t="shared" si="1"/>
        <v>31</v>
      </c>
      <c r="N18" s="336">
        <f t="shared" si="1"/>
        <v>16</v>
      </c>
      <c r="O18" s="337">
        <f t="shared" si="1"/>
        <v>1171</v>
      </c>
      <c r="P18" s="323"/>
      <c r="Q18" s="323"/>
    </row>
    <row r="19" spans="2:17" x14ac:dyDescent="0.65">
      <c r="D19" s="584">
        <f>SUM(D18:E18)</f>
        <v>635</v>
      </c>
      <c r="E19" s="584"/>
      <c r="F19" s="584">
        <f>SUM(F18:G18)</f>
        <v>372</v>
      </c>
      <c r="G19" s="584"/>
    </row>
    <row r="20" spans="2:17" x14ac:dyDescent="0.65">
      <c r="B20" s="59" t="s">
        <v>1201</v>
      </c>
    </row>
    <row r="21" spans="2:17" ht="20.100000000000001" x14ac:dyDescent="0.7">
      <c r="C21" s="60" t="s">
        <v>1202</v>
      </c>
    </row>
    <row r="22" spans="2:17" ht="20.100000000000001" x14ac:dyDescent="0.7">
      <c r="B22" s="60"/>
      <c r="C22" s="60" t="s">
        <v>1203</v>
      </c>
    </row>
  </sheetData>
  <sheetProtection sheet="1" objects="1" scenarios="1"/>
  <mergeCells count="9">
    <mergeCell ref="D19:E19"/>
    <mergeCell ref="F19:G19"/>
    <mergeCell ref="A10:A11"/>
    <mergeCell ref="B2:O2"/>
    <mergeCell ref="B4:B6"/>
    <mergeCell ref="C4:Q4"/>
    <mergeCell ref="C5:C6"/>
    <mergeCell ref="D5:N5"/>
    <mergeCell ref="O5:O6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>
    <tabColor rgb="FFFFFF00"/>
    <pageSetUpPr fitToPage="1"/>
  </sheetPr>
  <dimension ref="A1:U20"/>
  <sheetViews>
    <sheetView zoomScale="110" zoomScaleNormal="110" workbookViewId="0">
      <selection activeCell="J21" sqref="J21"/>
    </sheetView>
  </sheetViews>
  <sheetFormatPr defaultColWidth="9.1171875" defaultRowHeight="21" x14ac:dyDescent="1.1499999999999999"/>
  <cols>
    <col min="1" max="1" width="7.5859375" style="86" customWidth="1"/>
    <col min="2" max="2" width="6" style="1" customWidth="1"/>
    <col min="3" max="3" width="11.1171875" style="1" customWidth="1"/>
    <col min="4" max="4" width="12.46875" style="1" bestFit="1" customWidth="1"/>
    <col min="5" max="5" width="10.46875" style="1" customWidth="1"/>
    <col min="6" max="6" width="6.3515625" style="1" bestFit="1" customWidth="1"/>
    <col min="7" max="7" width="15.3515625" style="1" customWidth="1"/>
    <col min="8" max="8" width="11.64453125" style="1" customWidth="1"/>
    <col min="9" max="9" width="8.8203125" style="1" customWidth="1"/>
    <col min="10" max="10" width="8.52734375" style="1" customWidth="1"/>
    <col min="11" max="11" width="8.8203125" style="1" customWidth="1"/>
    <col min="12" max="12" width="8" style="1" customWidth="1"/>
    <col min="13" max="13" width="10.8203125" style="1" customWidth="1"/>
    <col min="14" max="14" width="12.17578125" style="1" customWidth="1"/>
    <col min="15" max="15" width="11" style="1" customWidth="1"/>
    <col min="16" max="16" width="9.3515625" style="1" customWidth="1"/>
    <col min="17" max="18" width="8" style="1" customWidth="1"/>
    <col min="19" max="19" width="7.5859375" style="1" bestFit="1" customWidth="1"/>
    <col min="20" max="20" width="8.703125" style="1" customWidth="1"/>
    <col min="21" max="21" width="3.87890625" style="1" customWidth="1"/>
    <col min="22" max="16384" width="9.1171875" style="1"/>
  </cols>
  <sheetData>
    <row r="1" spans="1:21" x14ac:dyDescent="1.1499999999999999">
      <c r="I1" s="30"/>
    </row>
    <row r="2" spans="1:21" x14ac:dyDescent="1.1499999999999999">
      <c r="I2" s="30"/>
    </row>
    <row r="3" spans="1:21" ht="22.8" x14ac:dyDescent="1.1499999999999999">
      <c r="B3" s="151" t="s">
        <v>1205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6"/>
      <c r="U3" s="3"/>
    </row>
    <row r="4" spans="1:21" ht="25.5" customHeight="1" x14ac:dyDescent="1.1499999999999999">
      <c r="B4" s="492" t="s">
        <v>24</v>
      </c>
      <c r="C4" s="492" t="s">
        <v>26</v>
      </c>
      <c r="D4" s="593" t="s">
        <v>119</v>
      </c>
      <c r="E4" s="594"/>
      <c r="F4" s="594"/>
      <c r="G4" s="594"/>
      <c r="H4" s="594"/>
      <c r="I4" s="593" t="s">
        <v>120</v>
      </c>
      <c r="J4" s="594"/>
      <c r="K4" s="593" t="s">
        <v>1217</v>
      </c>
      <c r="L4" s="594"/>
      <c r="M4" s="595" t="s">
        <v>1207</v>
      </c>
      <c r="N4" s="597" t="s">
        <v>1218</v>
      </c>
      <c r="O4" s="591" t="s">
        <v>1219</v>
      </c>
      <c r="P4" s="591" t="s">
        <v>1208</v>
      </c>
      <c r="Q4" s="591" t="s">
        <v>1220</v>
      </c>
      <c r="R4" s="591" t="s">
        <v>1209</v>
      </c>
      <c r="S4" s="591" t="s">
        <v>121</v>
      </c>
      <c r="T4" s="157"/>
    </row>
    <row r="5" spans="1:21" ht="44.4" customHeight="1" x14ac:dyDescent="1.1499999999999999">
      <c r="B5" s="493"/>
      <c r="C5" s="493"/>
      <c r="D5" s="494" t="s">
        <v>1210</v>
      </c>
      <c r="E5" s="494" t="s">
        <v>1211</v>
      </c>
      <c r="F5" s="494" t="s">
        <v>1212</v>
      </c>
      <c r="G5" s="494" t="s">
        <v>1206</v>
      </c>
      <c r="H5" s="494" t="s">
        <v>1213</v>
      </c>
      <c r="I5" s="494" t="s">
        <v>1214</v>
      </c>
      <c r="J5" s="494" t="s">
        <v>1215</v>
      </c>
      <c r="K5" s="494" t="s">
        <v>1216</v>
      </c>
      <c r="L5" s="494" t="s">
        <v>1215</v>
      </c>
      <c r="M5" s="596"/>
      <c r="N5" s="598"/>
      <c r="O5" s="592"/>
      <c r="P5" s="592"/>
      <c r="Q5" s="592"/>
      <c r="R5" s="592"/>
      <c r="S5" s="592"/>
      <c r="T5" s="57"/>
    </row>
    <row r="6" spans="1:21" ht="26.25" customHeight="1" x14ac:dyDescent="1.1499999999999999">
      <c r="B6" s="135">
        <v>1</v>
      </c>
      <c r="C6" s="136" t="s">
        <v>40</v>
      </c>
      <c r="D6" s="380">
        <v>243</v>
      </c>
      <c r="E6" s="380">
        <v>20</v>
      </c>
      <c r="F6" s="380">
        <v>4</v>
      </c>
      <c r="G6" s="380">
        <v>1</v>
      </c>
      <c r="H6" s="135">
        <v>23</v>
      </c>
      <c r="I6" s="135">
        <v>6</v>
      </c>
      <c r="J6" s="137">
        <v>0</v>
      </c>
      <c r="K6" s="380">
        <v>0</v>
      </c>
      <c r="L6" s="380">
        <v>2</v>
      </c>
      <c r="M6" s="135">
        <v>3</v>
      </c>
      <c r="N6" s="135">
        <v>6</v>
      </c>
      <c r="O6" s="135">
        <v>5</v>
      </c>
      <c r="P6" s="135">
        <v>3</v>
      </c>
      <c r="Q6" s="135">
        <v>142</v>
      </c>
      <c r="R6" s="135">
        <v>22</v>
      </c>
      <c r="S6" s="135">
        <f>SUM(D6:R6)</f>
        <v>480</v>
      </c>
      <c r="T6" s="3"/>
    </row>
    <row r="7" spans="1:21" ht="26.25" customHeight="1" x14ac:dyDescent="1.1499999999999999">
      <c r="B7" s="138">
        <v>2</v>
      </c>
      <c r="C7" s="139" t="s">
        <v>3</v>
      </c>
      <c r="D7" s="381">
        <v>39</v>
      </c>
      <c r="E7" s="381">
        <v>17</v>
      </c>
      <c r="F7" s="381">
        <v>3</v>
      </c>
      <c r="G7" s="381">
        <v>0</v>
      </c>
      <c r="H7" s="138">
        <v>5</v>
      </c>
      <c r="I7" s="138">
        <v>0</v>
      </c>
      <c r="J7" s="140">
        <v>0</v>
      </c>
      <c r="K7" s="381">
        <v>1</v>
      </c>
      <c r="L7" s="381">
        <v>1</v>
      </c>
      <c r="M7" s="138">
        <v>0</v>
      </c>
      <c r="N7" s="138">
        <v>0</v>
      </c>
      <c r="O7" s="138">
        <v>1</v>
      </c>
      <c r="P7" s="138">
        <v>0</v>
      </c>
      <c r="Q7" s="138">
        <v>41</v>
      </c>
      <c r="R7" s="138">
        <v>3</v>
      </c>
      <c r="S7" s="135">
        <f t="shared" ref="S7:S16" si="0">SUM(D7:R7)</f>
        <v>111</v>
      </c>
      <c r="T7" s="3"/>
    </row>
    <row r="8" spans="1:21" ht="26.25" customHeight="1" x14ac:dyDescent="1.1499999999999999">
      <c r="B8" s="138">
        <v>3</v>
      </c>
      <c r="C8" s="139" t="s">
        <v>6</v>
      </c>
      <c r="D8" s="381">
        <v>34</v>
      </c>
      <c r="E8" s="381">
        <v>6</v>
      </c>
      <c r="F8" s="381">
        <v>2</v>
      </c>
      <c r="G8" s="381">
        <v>0</v>
      </c>
      <c r="H8" s="138">
        <v>1</v>
      </c>
      <c r="I8" s="138">
        <v>1</v>
      </c>
      <c r="J8" s="140">
        <v>0</v>
      </c>
      <c r="K8" s="381">
        <v>0</v>
      </c>
      <c r="L8" s="381">
        <v>0</v>
      </c>
      <c r="M8" s="138">
        <v>0</v>
      </c>
      <c r="N8" s="138">
        <v>0</v>
      </c>
      <c r="O8" s="138">
        <v>1</v>
      </c>
      <c r="P8" s="138">
        <v>0</v>
      </c>
      <c r="Q8" s="138">
        <v>45</v>
      </c>
      <c r="R8" s="138">
        <v>14</v>
      </c>
      <c r="S8" s="135">
        <f t="shared" si="0"/>
        <v>104</v>
      </c>
      <c r="T8" s="3"/>
    </row>
    <row r="9" spans="1:21" ht="26.25" customHeight="1" x14ac:dyDescent="1.3">
      <c r="A9" s="216"/>
      <c r="B9" s="138">
        <v>4</v>
      </c>
      <c r="C9" s="60" t="s">
        <v>7</v>
      </c>
      <c r="D9" s="381">
        <v>26</v>
      </c>
      <c r="E9" s="381">
        <v>8</v>
      </c>
      <c r="F9" s="381">
        <v>7</v>
      </c>
      <c r="G9" s="381">
        <v>0</v>
      </c>
      <c r="H9" s="138">
        <v>8</v>
      </c>
      <c r="I9" s="138">
        <v>3</v>
      </c>
      <c r="J9" s="140">
        <v>0</v>
      </c>
      <c r="K9" s="381">
        <v>0</v>
      </c>
      <c r="L9" s="381">
        <v>0</v>
      </c>
      <c r="M9" s="138">
        <v>0</v>
      </c>
      <c r="N9" s="138">
        <v>1</v>
      </c>
      <c r="O9" s="138">
        <v>1</v>
      </c>
      <c r="P9" s="138">
        <v>0</v>
      </c>
      <c r="Q9" s="138">
        <v>10</v>
      </c>
      <c r="R9" s="138">
        <v>1</v>
      </c>
      <c r="S9" s="135">
        <f t="shared" si="0"/>
        <v>65</v>
      </c>
      <c r="T9" s="3"/>
    </row>
    <row r="10" spans="1:21" ht="31.5" customHeight="1" x14ac:dyDescent="1.1499999999999999">
      <c r="A10" s="148">
        <v>23</v>
      </c>
      <c r="B10" s="138">
        <v>5</v>
      </c>
      <c r="C10" s="141" t="s">
        <v>27</v>
      </c>
      <c r="D10" s="381">
        <v>10</v>
      </c>
      <c r="E10" s="381">
        <v>3</v>
      </c>
      <c r="F10" s="381">
        <v>1</v>
      </c>
      <c r="G10" s="381">
        <v>0</v>
      </c>
      <c r="H10" s="138">
        <v>1</v>
      </c>
      <c r="I10" s="138">
        <v>0</v>
      </c>
      <c r="J10" s="140">
        <v>0</v>
      </c>
      <c r="K10" s="381">
        <v>0</v>
      </c>
      <c r="L10" s="381">
        <v>0</v>
      </c>
      <c r="M10" s="138">
        <v>0</v>
      </c>
      <c r="N10" s="138">
        <v>0</v>
      </c>
      <c r="O10" s="138">
        <v>1</v>
      </c>
      <c r="P10" s="138">
        <v>0</v>
      </c>
      <c r="Q10" s="138">
        <v>5</v>
      </c>
      <c r="R10" s="138">
        <v>0</v>
      </c>
      <c r="S10" s="135">
        <f t="shared" si="0"/>
        <v>21</v>
      </c>
      <c r="T10" s="58"/>
    </row>
    <row r="11" spans="1:21" ht="26.25" customHeight="1" x14ac:dyDescent="1.1499999999999999">
      <c r="B11" s="138">
        <v>6</v>
      </c>
      <c r="C11" s="139" t="s">
        <v>11</v>
      </c>
      <c r="D11" s="381">
        <v>4</v>
      </c>
      <c r="E11" s="381">
        <v>3</v>
      </c>
      <c r="F11" s="381">
        <v>0</v>
      </c>
      <c r="G11" s="381">
        <v>0</v>
      </c>
      <c r="H11" s="138">
        <v>1</v>
      </c>
      <c r="I11" s="138">
        <v>2</v>
      </c>
      <c r="J11" s="140">
        <v>0</v>
      </c>
      <c r="K11" s="381">
        <v>0</v>
      </c>
      <c r="L11" s="381">
        <v>0</v>
      </c>
      <c r="M11" s="138">
        <v>0</v>
      </c>
      <c r="N11" s="138">
        <v>0</v>
      </c>
      <c r="O11" s="138">
        <v>1</v>
      </c>
      <c r="P11" s="138">
        <v>0</v>
      </c>
      <c r="Q11" s="138">
        <v>3</v>
      </c>
      <c r="R11" s="138">
        <v>2</v>
      </c>
      <c r="S11" s="135">
        <f t="shared" si="0"/>
        <v>16</v>
      </c>
      <c r="T11" s="3"/>
    </row>
    <row r="12" spans="1:21" ht="26.25" customHeight="1" x14ac:dyDescent="1.1499999999999999">
      <c r="B12" s="138">
        <v>7</v>
      </c>
      <c r="C12" s="139" t="s">
        <v>4</v>
      </c>
      <c r="D12" s="381">
        <v>5</v>
      </c>
      <c r="E12" s="381">
        <v>4</v>
      </c>
      <c r="F12" s="381">
        <v>0</v>
      </c>
      <c r="G12" s="381">
        <v>0</v>
      </c>
      <c r="H12" s="138">
        <v>1</v>
      </c>
      <c r="I12" s="138">
        <v>0</v>
      </c>
      <c r="J12" s="140">
        <v>0</v>
      </c>
      <c r="K12" s="381">
        <v>0</v>
      </c>
      <c r="L12" s="381">
        <v>0</v>
      </c>
      <c r="M12" s="138">
        <v>0</v>
      </c>
      <c r="N12" s="138">
        <v>0</v>
      </c>
      <c r="O12" s="138">
        <v>1</v>
      </c>
      <c r="P12" s="138">
        <v>0</v>
      </c>
      <c r="Q12" s="138">
        <v>1</v>
      </c>
      <c r="R12" s="138">
        <v>0</v>
      </c>
      <c r="S12" s="135">
        <f t="shared" si="0"/>
        <v>12</v>
      </c>
      <c r="T12" s="3"/>
    </row>
    <row r="13" spans="1:21" ht="26.25" customHeight="1" x14ac:dyDescent="1.1499999999999999">
      <c r="B13" s="138">
        <v>8</v>
      </c>
      <c r="C13" s="139" t="s">
        <v>8</v>
      </c>
      <c r="D13" s="381">
        <v>239</v>
      </c>
      <c r="E13" s="381">
        <v>14</v>
      </c>
      <c r="F13" s="381">
        <v>1</v>
      </c>
      <c r="G13" s="381">
        <v>0</v>
      </c>
      <c r="H13" s="138">
        <v>5</v>
      </c>
      <c r="I13" s="138">
        <v>3</v>
      </c>
      <c r="J13" s="140">
        <v>1</v>
      </c>
      <c r="K13" s="381">
        <v>0</v>
      </c>
      <c r="L13" s="381">
        <v>2</v>
      </c>
      <c r="M13" s="138">
        <v>0</v>
      </c>
      <c r="N13" s="138">
        <v>0</v>
      </c>
      <c r="O13" s="138">
        <v>2</v>
      </c>
      <c r="P13" s="138">
        <v>0</v>
      </c>
      <c r="Q13" s="138">
        <v>109</v>
      </c>
      <c r="R13" s="138">
        <v>23</v>
      </c>
      <c r="S13" s="135">
        <f t="shared" si="0"/>
        <v>399</v>
      </c>
      <c r="T13" s="3"/>
    </row>
    <row r="14" spans="1:21" ht="26.25" customHeight="1" x14ac:dyDescent="1.1499999999999999">
      <c r="B14" s="138">
        <v>9</v>
      </c>
      <c r="C14" s="139" t="s">
        <v>5</v>
      </c>
      <c r="D14" s="381">
        <v>431</v>
      </c>
      <c r="E14" s="381">
        <v>22</v>
      </c>
      <c r="F14" s="381">
        <v>2</v>
      </c>
      <c r="G14" s="381">
        <v>0</v>
      </c>
      <c r="H14" s="138">
        <v>27</v>
      </c>
      <c r="I14" s="138">
        <v>4</v>
      </c>
      <c r="J14" s="140">
        <v>0</v>
      </c>
      <c r="K14" s="381">
        <v>2</v>
      </c>
      <c r="L14" s="381">
        <v>0</v>
      </c>
      <c r="M14" s="138">
        <v>0</v>
      </c>
      <c r="N14" s="138">
        <v>1</v>
      </c>
      <c r="O14" s="138">
        <v>3</v>
      </c>
      <c r="P14" s="138">
        <v>2</v>
      </c>
      <c r="Q14" s="138">
        <v>124</v>
      </c>
      <c r="R14" s="138">
        <v>19</v>
      </c>
      <c r="S14" s="135">
        <f t="shared" si="0"/>
        <v>637</v>
      </c>
      <c r="T14" s="3"/>
    </row>
    <row r="15" spans="1:21" ht="26.25" customHeight="1" x14ac:dyDescent="1.1499999999999999">
      <c r="B15" s="138">
        <v>10</v>
      </c>
      <c r="C15" s="139" t="s">
        <v>9</v>
      </c>
      <c r="D15" s="381">
        <v>50</v>
      </c>
      <c r="E15" s="381">
        <v>20</v>
      </c>
      <c r="F15" s="381">
        <v>0</v>
      </c>
      <c r="G15" s="381">
        <v>0</v>
      </c>
      <c r="H15" s="138">
        <v>5</v>
      </c>
      <c r="I15" s="138">
        <v>2</v>
      </c>
      <c r="J15" s="140">
        <v>0</v>
      </c>
      <c r="K15" s="381">
        <v>0</v>
      </c>
      <c r="L15" s="381">
        <v>0</v>
      </c>
      <c r="M15" s="138">
        <v>0</v>
      </c>
      <c r="N15" s="138">
        <v>0</v>
      </c>
      <c r="O15" s="138">
        <v>3</v>
      </c>
      <c r="P15" s="138">
        <v>0</v>
      </c>
      <c r="Q15" s="138">
        <v>44</v>
      </c>
      <c r="R15" s="138">
        <v>1</v>
      </c>
      <c r="S15" s="135">
        <f t="shared" si="0"/>
        <v>125</v>
      </c>
      <c r="T15" s="3"/>
    </row>
    <row r="16" spans="1:21" ht="26.25" customHeight="1" x14ac:dyDescent="1.1499999999999999">
      <c r="B16" s="142">
        <v>11</v>
      </c>
      <c r="C16" s="139" t="s">
        <v>10</v>
      </c>
      <c r="D16" s="382">
        <v>1</v>
      </c>
      <c r="E16" s="382">
        <v>2</v>
      </c>
      <c r="F16" s="382">
        <v>0</v>
      </c>
      <c r="G16" s="382">
        <v>0</v>
      </c>
      <c r="H16" s="142">
        <v>0</v>
      </c>
      <c r="I16" s="142">
        <v>0</v>
      </c>
      <c r="J16" s="143">
        <v>0</v>
      </c>
      <c r="K16" s="382">
        <v>0</v>
      </c>
      <c r="L16" s="382">
        <v>0</v>
      </c>
      <c r="M16" s="382">
        <v>0</v>
      </c>
      <c r="N16" s="142">
        <v>0</v>
      </c>
      <c r="O16" s="142">
        <v>1</v>
      </c>
      <c r="P16" s="142">
        <v>0</v>
      </c>
      <c r="Q16" s="142">
        <v>0</v>
      </c>
      <c r="R16" s="142">
        <v>0</v>
      </c>
      <c r="S16" s="135">
        <f t="shared" si="0"/>
        <v>4</v>
      </c>
      <c r="T16" s="3"/>
    </row>
    <row r="17" spans="2:20" ht="22.8" x14ac:dyDescent="1.1499999999999999">
      <c r="B17" s="144"/>
      <c r="C17" s="144" t="s">
        <v>15</v>
      </c>
      <c r="D17" s="158">
        <f>SUM(D6:D16)</f>
        <v>1082</v>
      </c>
      <c r="E17" s="158">
        <f t="shared" ref="E17:R17" si="1">SUM(E6:E16)</f>
        <v>119</v>
      </c>
      <c r="F17" s="158">
        <f t="shared" si="1"/>
        <v>20</v>
      </c>
      <c r="G17" s="158">
        <f t="shared" si="1"/>
        <v>1</v>
      </c>
      <c r="H17" s="158">
        <f t="shared" si="1"/>
        <v>77</v>
      </c>
      <c r="I17" s="158">
        <f t="shared" si="1"/>
        <v>21</v>
      </c>
      <c r="J17" s="158">
        <f t="shared" si="1"/>
        <v>1</v>
      </c>
      <c r="K17" s="158">
        <f t="shared" si="1"/>
        <v>3</v>
      </c>
      <c r="L17" s="158">
        <f t="shared" si="1"/>
        <v>5</v>
      </c>
      <c r="M17" s="158">
        <f t="shared" si="1"/>
        <v>3</v>
      </c>
      <c r="N17" s="158">
        <f t="shared" si="1"/>
        <v>8</v>
      </c>
      <c r="O17" s="158">
        <f t="shared" si="1"/>
        <v>20</v>
      </c>
      <c r="P17" s="158">
        <f t="shared" si="1"/>
        <v>5</v>
      </c>
      <c r="Q17" s="158">
        <f t="shared" si="1"/>
        <v>524</v>
      </c>
      <c r="R17" s="158">
        <f t="shared" si="1"/>
        <v>85</v>
      </c>
      <c r="S17" s="145">
        <f t="shared" ref="S17" si="2">SUM(S6:S16)</f>
        <v>1974</v>
      </c>
      <c r="T17" s="3"/>
    </row>
    <row r="18" spans="2:20" ht="28.5" customHeight="1" x14ac:dyDescent="1.1499999999999999">
      <c r="B18" s="60" t="s">
        <v>1204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ht="22.8" x14ac:dyDescent="1.1499999999999999">
      <c r="B19" s="60" t="s">
        <v>1221</v>
      </c>
    </row>
    <row r="20" spans="2:20" ht="22.8" x14ac:dyDescent="1.1499999999999999">
      <c r="B20" s="60" t="s">
        <v>1222</v>
      </c>
    </row>
  </sheetData>
  <sheetProtection sheet="1" objects="1" scenarios="1"/>
  <mergeCells count="10">
    <mergeCell ref="Q4:Q5"/>
    <mergeCell ref="R4:R5"/>
    <mergeCell ref="S4:S5"/>
    <mergeCell ref="D4:H4"/>
    <mergeCell ref="I4:J4"/>
    <mergeCell ref="K4:L4"/>
    <mergeCell ref="M4:M5"/>
    <mergeCell ref="N4:N5"/>
    <mergeCell ref="O4:O5"/>
    <mergeCell ref="P4:P5"/>
  </mergeCells>
  <phoneticPr fontId="6" type="noConversion"/>
  <pageMargins left="0.9448818897637796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FFF36-130B-477E-8822-D7C227934E70}">
  <sheetPr>
    <tabColor rgb="FFFFC000"/>
  </sheetPr>
  <dimension ref="A1:J41"/>
  <sheetViews>
    <sheetView topLeftCell="A4" workbookViewId="0">
      <selection activeCell="G30" sqref="G30"/>
    </sheetView>
  </sheetViews>
  <sheetFormatPr defaultColWidth="9.1171875" defaultRowHeight="20.100000000000001" x14ac:dyDescent="0.7"/>
  <cols>
    <col min="1" max="1" width="12.87890625" style="60" bestFit="1" customWidth="1"/>
    <col min="2" max="7" width="12.05859375" style="60" customWidth="1"/>
    <col min="8" max="9" width="11.1171875" style="60" customWidth="1"/>
    <col min="10" max="10" width="11" style="60" customWidth="1"/>
    <col min="11" max="11" width="16.29296875" style="60" bestFit="1" customWidth="1"/>
    <col min="12" max="12" width="15.703125" style="60" bestFit="1" customWidth="1"/>
    <col min="13" max="13" width="16.29296875" style="60" bestFit="1" customWidth="1"/>
    <col min="14" max="14" width="22.29296875" style="60" bestFit="1" customWidth="1"/>
    <col min="15" max="15" width="22.87890625" style="60" bestFit="1" customWidth="1"/>
    <col min="16" max="16384" width="9.1171875" style="60"/>
  </cols>
  <sheetData>
    <row r="1" spans="1:10" ht="20.100000000000001" customHeight="1" x14ac:dyDescent="0.7">
      <c r="J1" s="60">
        <v>36</v>
      </c>
    </row>
    <row r="2" spans="1:10" x14ac:dyDescent="0.7">
      <c r="A2" s="466" t="s">
        <v>1159</v>
      </c>
    </row>
    <row r="4" spans="1:10" ht="43" customHeight="1" x14ac:dyDescent="0.7">
      <c r="A4" s="599" t="s">
        <v>26</v>
      </c>
      <c r="B4" s="600" t="s">
        <v>702</v>
      </c>
      <c r="C4" s="601"/>
      <c r="D4" s="600" t="s">
        <v>706</v>
      </c>
      <c r="E4" s="601"/>
      <c r="F4" s="600" t="s">
        <v>1160</v>
      </c>
      <c r="G4" s="601"/>
      <c r="H4" s="604" t="s">
        <v>1161</v>
      </c>
      <c r="I4" s="604"/>
      <c r="J4" s="604"/>
    </row>
    <row r="5" spans="1:10" x14ac:dyDescent="0.7">
      <c r="A5" s="599"/>
      <c r="B5" s="467" t="s">
        <v>13</v>
      </c>
      <c r="C5" s="467" t="s">
        <v>14</v>
      </c>
      <c r="D5" s="467" t="s">
        <v>13</v>
      </c>
      <c r="E5" s="467" t="s">
        <v>14</v>
      </c>
      <c r="F5" s="467" t="s">
        <v>13</v>
      </c>
      <c r="G5" s="467" t="s">
        <v>14</v>
      </c>
      <c r="H5" s="467" t="s">
        <v>13</v>
      </c>
      <c r="I5" s="467" t="s">
        <v>14</v>
      </c>
      <c r="J5" s="467" t="s">
        <v>15</v>
      </c>
    </row>
    <row r="6" spans="1:10" x14ac:dyDescent="0.7">
      <c r="A6" s="468" t="s">
        <v>27</v>
      </c>
      <c r="B6" s="469">
        <v>2284</v>
      </c>
      <c r="C6" s="469">
        <v>2106</v>
      </c>
      <c r="D6" s="469">
        <v>374</v>
      </c>
      <c r="E6" s="469">
        <v>412</v>
      </c>
      <c r="F6" s="469"/>
      <c r="G6" s="469"/>
      <c r="H6" s="469">
        <v>2658</v>
      </c>
      <c r="I6" s="469">
        <v>2518</v>
      </c>
      <c r="J6" s="470">
        <f>SUM(H6:I6)</f>
        <v>5176</v>
      </c>
    </row>
    <row r="7" spans="1:10" x14ac:dyDescent="0.7">
      <c r="A7" s="468" t="s">
        <v>10</v>
      </c>
      <c r="B7" s="469">
        <v>169</v>
      </c>
      <c r="C7" s="469">
        <v>179</v>
      </c>
      <c r="D7" s="469"/>
      <c r="E7" s="469"/>
      <c r="F7" s="469"/>
      <c r="G7" s="469"/>
      <c r="H7" s="469">
        <v>169</v>
      </c>
      <c r="I7" s="469">
        <v>179</v>
      </c>
      <c r="J7" s="470">
        <f t="shared" ref="J7:J17" si="0">SUM(H7:I7)</f>
        <v>348</v>
      </c>
    </row>
    <row r="8" spans="1:10" x14ac:dyDescent="0.7">
      <c r="A8" s="468" t="s">
        <v>11</v>
      </c>
      <c r="B8" s="469">
        <v>2575</v>
      </c>
      <c r="C8" s="469">
        <v>2351</v>
      </c>
      <c r="D8" s="469">
        <v>147</v>
      </c>
      <c r="E8" s="469">
        <v>112</v>
      </c>
      <c r="F8" s="469"/>
      <c r="G8" s="469"/>
      <c r="H8" s="469">
        <v>2722</v>
      </c>
      <c r="I8" s="469">
        <v>2463</v>
      </c>
      <c r="J8" s="470">
        <f t="shared" si="0"/>
        <v>5185</v>
      </c>
    </row>
    <row r="9" spans="1:10" x14ac:dyDescent="0.7">
      <c r="A9" s="468" t="s">
        <v>5</v>
      </c>
      <c r="B9" s="469">
        <v>10498</v>
      </c>
      <c r="C9" s="469">
        <v>9488</v>
      </c>
      <c r="D9" s="469">
        <v>9923</v>
      </c>
      <c r="E9" s="469">
        <v>9766</v>
      </c>
      <c r="F9" s="469">
        <v>7186</v>
      </c>
      <c r="G9" s="469">
        <v>6992</v>
      </c>
      <c r="H9" s="469">
        <v>27607</v>
      </c>
      <c r="I9" s="469">
        <v>26246</v>
      </c>
      <c r="J9" s="470">
        <f t="shared" si="0"/>
        <v>53853</v>
      </c>
    </row>
    <row r="10" spans="1:10" x14ac:dyDescent="0.7">
      <c r="A10" s="468" t="s">
        <v>3</v>
      </c>
      <c r="B10" s="469">
        <v>4507</v>
      </c>
      <c r="C10" s="469">
        <v>3915</v>
      </c>
      <c r="D10" s="469">
        <v>5059</v>
      </c>
      <c r="E10" s="469">
        <v>5021</v>
      </c>
      <c r="F10" s="469"/>
      <c r="G10" s="469"/>
      <c r="H10" s="469">
        <v>9566</v>
      </c>
      <c r="I10" s="469">
        <v>8936</v>
      </c>
      <c r="J10" s="470">
        <f t="shared" si="0"/>
        <v>18502</v>
      </c>
    </row>
    <row r="11" spans="1:10" x14ac:dyDescent="0.7">
      <c r="A11" s="468" t="s">
        <v>7</v>
      </c>
      <c r="B11" s="469">
        <v>6119</v>
      </c>
      <c r="C11" s="469">
        <v>5813</v>
      </c>
      <c r="D11" s="469">
        <v>1900</v>
      </c>
      <c r="E11" s="469">
        <v>2034</v>
      </c>
      <c r="F11" s="469"/>
      <c r="G11" s="469"/>
      <c r="H11" s="469">
        <v>8019</v>
      </c>
      <c r="I11" s="469">
        <v>7847</v>
      </c>
      <c r="J11" s="470">
        <f t="shared" si="0"/>
        <v>15866</v>
      </c>
    </row>
    <row r="12" spans="1:10" x14ac:dyDescent="0.7">
      <c r="A12" s="468" t="s">
        <v>6</v>
      </c>
      <c r="B12" s="469">
        <v>4500</v>
      </c>
      <c r="C12" s="469">
        <v>4007</v>
      </c>
      <c r="D12" s="469">
        <v>630</v>
      </c>
      <c r="E12" s="469">
        <v>656</v>
      </c>
      <c r="F12" s="469"/>
      <c r="G12" s="469"/>
      <c r="H12" s="469">
        <v>5130</v>
      </c>
      <c r="I12" s="469">
        <v>4663</v>
      </c>
      <c r="J12" s="470">
        <f t="shared" si="0"/>
        <v>9793</v>
      </c>
    </row>
    <row r="13" spans="1:10" x14ac:dyDescent="0.7">
      <c r="A13" s="468" t="s">
        <v>40</v>
      </c>
      <c r="B13" s="469">
        <v>11340</v>
      </c>
      <c r="C13" s="469">
        <v>11005</v>
      </c>
      <c r="D13" s="469">
        <v>10500</v>
      </c>
      <c r="E13" s="469">
        <v>10192</v>
      </c>
      <c r="F13" s="469">
        <v>1001</v>
      </c>
      <c r="G13" s="469">
        <v>1031</v>
      </c>
      <c r="H13" s="469">
        <v>22841</v>
      </c>
      <c r="I13" s="469">
        <v>22228</v>
      </c>
      <c r="J13" s="470">
        <f t="shared" si="0"/>
        <v>45069</v>
      </c>
    </row>
    <row r="14" spans="1:10" x14ac:dyDescent="0.7">
      <c r="A14" s="468" t="s">
        <v>8</v>
      </c>
      <c r="B14" s="469">
        <v>11783</v>
      </c>
      <c r="C14" s="469">
        <v>11102</v>
      </c>
      <c r="D14" s="469">
        <v>10682</v>
      </c>
      <c r="E14" s="469">
        <v>9944</v>
      </c>
      <c r="F14" s="469"/>
      <c r="G14" s="469"/>
      <c r="H14" s="469">
        <v>22465</v>
      </c>
      <c r="I14" s="469">
        <v>21046</v>
      </c>
      <c r="J14" s="470">
        <f t="shared" si="0"/>
        <v>43511</v>
      </c>
    </row>
    <row r="15" spans="1:10" x14ac:dyDescent="0.7">
      <c r="A15" s="468" t="s">
        <v>9</v>
      </c>
      <c r="B15" s="469">
        <v>4621</v>
      </c>
      <c r="C15" s="469">
        <v>4322</v>
      </c>
      <c r="D15" s="469">
        <v>6242</v>
      </c>
      <c r="E15" s="469">
        <v>5966</v>
      </c>
      <c r="F15" s="469"/>
      <c r="G15" s="469"/>
      <c r="H15" s="469">
        <v>10863</v>
      </c>
      <c r="I15" s="469">
        <v>10288</v>
      </c>
      <c r="J15" s="470">
        <f t="shared" si="0"/>
        <v>21151</v>
      </c>
    </row>
    <row r="16" spans="1:10" x14ac:dyDescent="0.7">
      <c r="A16" s="468" t="s">
        <v>4</v>
      </c>
      <c r="B16" s="469">
        <v>1120</v>
      </c>
      <c r="C16" s="469">
        <v>1050</v>
      </c>
      <c r="D16" s="469">
        <v>176</v>
      </c>
      <c r="E16" s="469">
        <v>197</v>
      </c>
      <c r="F16" s="469"/>
      <c r="G16" s="469"/>
      <c r="H16" s="469">
        <v>1296</v>
      </c>
      <c r="I16" s="469">
        <v>1247</v>
      </c>
      <c r="J16" s="470">
        <f t="shared" si="0"/>
        <v>2543</v>
      </c>
    </row>
    <row r="17" spans="1:10" x14ac:dyDescent="0.7">
      <c r="A17" s="471" t="s">
        <v>632</v>
      </c>
      <c r="B17" s="470">
        <f t="shared" ref="B17:H17" si="1">SUM(B6:B16)</f>
        <v>59516</v>
      </c>
      <c r="C17" s="470">
        <f t="shared" si="1"/>
        <v>55338</v>
      </c>
      <c r="D17" s="470">
        <f t="shared" si="1"/>
        <v>45633</v>
      </c>
      <c r="E17" s="470">
        <f t="shared" si="1"/>
        <v>44300</v>
      </c>
      <c r="F17" s="470">
        <f t="shared" si="1"/>
        <v>8187</v>
      </c>
      <c r="G17" s="470">
        <f t="shared" si="1"/>
        <v>8023</v>
      </c>
      <c r="H17" s="470">
        <f t="shared" si="1"/>
        <v>113336</v>
      </c>
      <c r="I17" s="470">
        <f>SUM(I6:I16)</f>
        <v>107661</v>
      </c>
      <c r="J17" s="470">
        <f t="shared" si="0"/>
        <v>220997</v>
      </c>
    </row>
    <row r="18" spans="1:10" x14ac:dyDescent="0.7">
      <c r="A18" s="60" t="s">
        <v>1162</v>
      </c>
    </row>
    <row r="19" spans="1:10" x14ac:dyDescent="0.7">
      <c r="A19" s="60" t="s">
        <v>1124</v>
      </c>
    </row>
    <row r="20" spans="1:10" x14ac:dyDescent="0.7">
      <c r="A20" s="60" t="s">
        <v>1163</v>
      </c>
    </row>
    <row r="23" spans="1:10" x14ac:dyDescent="0.7">
      <c r="A23" s="466" t="s">
        <v>1164</v>
      </c>
    </row>
    <row r="25" spans="1:10" ht="38.700000000000003" customHeight="1" x14ac:dyDescent="0.7">
      <c r="A25" s="599" t="s">
        <v>26</v>
      </c>
      <c r="B25" s="600" t="s">
        <v>702</v>
      </c>
      <c r="C25" s="601"/>
      <c r="D25" s="600" t="s">
        <v>706</v>
      </c>
      <c r="E25" s="601"/>
      <c r="F25" s="600" t="s">
        <v>1160</v>
      </c>
      <c r="G25" s="601"/>
      <c r="H25" s="602" t="s">
        <v>15</v>
      </c>
      <c r="I25" s="603"/>
    </row>
    <row r="26" spans="1:10" x14ac:dyDescent="0.7">
      <c r="A26" s="599"/>
      <c r="B26" s="467" t="s">
        <v>1165</v>
      </c>
      <c r="C26" s="467" t="s">
        <v>402</v>
      </c>
      <c r="D26" s="467" t="s">
        <v>1165</v>
      </c>
      <c r="E26" s="467" t="s">
        <v>402</v>
      </c>
      <c r="F26" s="467" t="s">
        <v>1165</v>
      </c>
      <c r="G26" s="467" t="s">
        <v>402</v>
      </c>
      <c r="H26" s="467" t="s">
        <v>1165</v>
      </c>
      <c r="I26" s="467" t="s">
        <v>402</v>
      </c>
    </row>
    <row r="27" spans="1:10" x14ac:dyDescent="0.7">
      <c r="A27" s="468" t="s">
        <v>27</v>
      </c>
      <c r="B27" s="469">
        <v>16</v>
      </c>
      <c r="C27" s="469">
        <f>B6+C6</f>
        <v>4390</v>
      </c>
      <c r="D27" s="469">
        <v>2</v>
      </c>
      <c r="E27" s="469">
        <f>D6+E6</f>
        <v>786</v>
      </c>
      <c r="F27" s="469"/>
      <c r="G27" s="469"/>
      <c r="H27" s="469">
        <f>B27+D27+F27</f>
        <v>18</v>
      </c>
      <c r="I27" s="469">
        <f>C27+E27+G27</f>
        <v>5176</v>
      </c>
    </row>
    <row r="28" spans="1:10" x14ac:dyDescent="0.7">
      <c r="A28" s="468" t="s">
        <v>10</v>
      </c>
      <c r="B28" s="469">
        <v>1</v>
      </c>
      <c r="C28" s="469">
        <f t="shared" ref="C28:C37" si="2">B7+C7</f>
        <v>348</v>
      </c>
      <c r="D28" s="469"/>
      <c r="E28" s="469"/>
      <c r="F28" s="469"/>
      <c r="G28" s="469"/>
      <c r="H28" s="469">
        <f t="shared" ref="H28:I37" si="3">B28+D28+F28</f>
        <v>1</v>
      </c>
      <c r="I28" s="469">
        <f t="shared" si="3"/>
        <v>348</v>
      </c>
    </row>
    <row r="29" spans="1:10" x14ac:dyDescent="0.7">
      <c r="A29" s="468" t="s">
        <v>11</v>
      </c>
      <c r="B29" s="469">
        <v>26</v>
      </c>
      <c r="C29" s="469">
        <f t="shared" si="2"/>
        <v>4926</v>
      </c>
      <c r="D29" s="469">
        <v>2</v>
      </c>
      <c r="E29" s="469">
        <f t="shared" ref="E29:E37" si="4">D8+E8</f>
        <v>259</v>
      </c>
      <c r="F29" s="469"/>
      <c r="G29" s="469"/>
      <c r="H29" s="469">
        <f t="shared" si="3"/>
        <v>28</v>
      </c>
      <c r="I29" s="469">
        <f t="shared" si="3"/>
        <v>5185</v>
      </c>
    </row>
    <row r="30" spans="1:10" x14ac:dyDescent="0.7">
      <c r="A30" s="468" t="s">
        <v>5</v>
      </c>
      <c r="B30" s="469">
        <v>34</v>
      </c>
      <c r="C30" s="469">
        <f t="shared" si="2"/>
        <v>19986</v>
      </c>
      <c r="D30" s="469">
        <v>33</v>
      </c>
      <c r="E30" s="469">
        <f t="shared" si="4"/>
        <v>19689</v>
      </c>
      <c r="F30" s="469">
        <v>13</v>
      </c>
      <c r="G30" s="469">
        <f t="shared" ref="G30:G34" si="5">F9+G9</f>
        <v>14178</v>
      </c>
      <c r="H30" s="469">
        <f t="shared" si="3"/>
        <v>80</v>
      </c>
      <c r="I30" s="469">
        <f t="shared" si="3"/>
        <v>53853</v>
      </c>
    </row>
    <row r="31" spans="1:10" x14ac:dyDescent="0.7">
      <c r="A31" s="468" t="s">
        <v>3</v>
      </c>
      <c r="B31" s="469">
        <v>35</v>
      </c>
      <c r="C31" s="469">
        <f t="shared" si="2"/>
        <v>8422</v>
      </c>
      <c r="D31" s="469">
        <v>9</v>
      </c>
      <c r="E31" s="469">
        <f t="shared" si="4"/>
        <v>10080</v>
      </c>
      <c r="F31" s="469"/>
      <c r="G31" s="469"/>
      <c r="H31" s="469">
        <f t="shared" si="3"/>
        <v>44</v>
      </c>
      <c r="I31" s="469">
        <f t="shared" si="3"/>
        <v>18502</v>
      </c>
    </row>
    <row r="32" spans="1:10" x14ac:dyDescent="0.7">
      <c r="A32" s="468" t="s">
        <v>7</v>
      </c>
      <c r="B32" s="469">
        <v>51</v>
      </c>
      <c r="C32" s="469">
        <f t="shared" si="2"/>
        <v>11932</v>
      </c>
      <c r="D32" s="469">
        <v>4</v>
      </c>
      <c r="E32" s="469">
        <f t="shared" si="4"/>
        <v>3934</v>
      </c>
      <c r="F32" s="469"/>
      <c r="G32" s="469"/>
      <c r="H32" s="469">
        <f t="shared" si="3"/>
        <v>55</v>
      </c>
      <c r="I32" s="469">
        <f t="shared" si="3"/>
        <v>15866</v>
      </c>
    </row>
    <row r="33" spans="1:9" x14ac:dyDescent="0.7">
      <c r="A33" s="468" t="s">
        <v>6</v>
      </c>
      <c r="B33" s="469">
        <v>25</v>
      </c>
      <c r="C33" s="469">
        <f t="shared" si="2"/>
        <v>8507</v>
      </c>
      <c r="D33" s="469">
        <v>2</v>
      </c>
      <c r="E33" s="469">
        <f t="shared" si="4"/>
        <v>1286</v>
      </c>
      <c r="F33" s="469"/>
      <c r="G33" s="469"/>
      <c r="H33" s="469">
        <f t="shared" si="3"/>
        <v>27</v>
      </c>
      <c r="I33" s="469">
        <f t="shared" si="3"/>
        <v>9793</v>
      </c>
    </row>
    <row r="34" spans="1:9" x14ac:dyDescent="0.7">
      <c r="A34" s="468" t="s">
        <v>40</v>
      </c>
      <c r="B34" s="469">
        <v>43</v>
      </c>
      <c r="C34" s="469">
        <f t="shared" si="2"/>
        <v>22345</v>
      </c>
      <c r="D34" s="469">
        <v>35</v>
      </c>
      <c r="E34" s="469">
        <f t="shared" si="4"/>
        <v>20692</v>
      </c>
      <c r="F34" s="469">
        <v>1</v>
      </c>
      <c r="G34" s="469">
        <f t="shared" si="5"/>
        <v>2032</v>
      </c>
      <c r="H34" s="469">
        <f t="shared" si="3"/>
        <v>79</v>
      </c>
      <c r="I34" s="469">
        <f t="shared" si="3"/>
        <v>45069</v>
      </c>
    </row>
    <row r="35" spans="1:9" x14ac:dyDescent="0.7">
      <c r="A35" s="468" t="s">
        <v>8</v>
      </c>
      <c r="B35" s="469">
        <v>39</v>
      </c>
      <c r="C35" s="469">
        <f t="shared" si="2"/>
        <v>22885</v>
      </c>
      <c r="D35" s="469">
        <v>22</v>
      </c>
      <c r="E35" s="469">
        <f t="shared" si="4"/>
        <v>20626</v>
      </c>
      <c r="F35" s="469"/>
      <c r="G35" s="469"/>
      <c r="H35" s="469">
        <f t="shared" si="3"/>
        <v>61</v>
      </c>
      <c r="I35" s="469">
        <f t="shared" si="3"/>
        <v>43511</v>
      </c>
    </row>
    <row r="36" spans="1:9" x14ac:dyDescent="0.7">
      <c r="A36" s="468" t="s">
        <v>9</v>
      </c>
      <c r="B36" s="469">
        <v>18</v>
      </c>
      <c r="C36" s="469">
        <f t="shared" si="2"/>
        <v>8943</v>
      </c>
      <c r="D36" s="469">
        <v>11</v>
      </c>
      <c r="E36" s="469">
        <f t="shared" si="4"/>
        <v>12208</v>
      </c>
      <c r="F36" s="469"/>
      <c r="G36" s="469"/>
      <c r="H36" s="469">
        <f t="shared" si="3"/>
        <v>29</v>
      </c>
      <c r="I36" s="469">
        <f t="shared" si="3"/>
        <v>21151</v>
      </c>
    </row>
    <row r="37" spans="1:9" x14ac:dyDescent="0.7">
      <c r="A37" s="468" t="s">
        <v>4</v>
      </c>
      <c r="B37" s="469">
        <v>12</v>
      </c>
      <c r="C37" s="469">
        <f t="shared" si="2"/>
        <v>2170</v>
      </c>
      <c r="D37" s="469">
        <v>1</v>
      </c>
      <c r="E37" s="469">
        <f t="shared" si="4"/>
        <v>373</v>
      </c>
      <c r="F37" s="469"/>
      <c r="G37" s="469"/>
      <c r="H37" s="469">
        <f t="shared" si="3"/>
        <v>13</v>
      </c>
      <c r="I37" s="469">
        <f t="shared" si="3"/>
        <v>2543</v>
      </c>
    </row>
    <row r="38" spans="1:9" x14ac:dyDescent="0.7">
      <c r="A38" s="471" t="s">
        <v>632</v>
      </c>
      <c r="B38" s="470">
        <f t="shared" ref="B38:H38" si="6">SUM(B27:B37)</f>
        <v>300</v>
      </c>
      <c r="C38" s="470">
        <f t="shared" si="6"/>
        <v>114854</v>
      </c>
      <c r="D38" s="470">
        <f t="shared" si="6"/>
        <v>121</v>
      </c>
      <c r="E38" s="470">
        <f t="shared" si="6"/>
        <v>89933</v>
      </c>
      <c r="F38" s="470">
        <f t="shared" si="6"/>
        <v>14</v>
      </c>
      <c r="G38" s="470">
        <f t="shared" si="6"/>
        <v>16210</v>
      </c>
      <c r="H38" s="470">
        <f t="shared" si="6"/>
        <v>435</v>
      </c>
      <c r="I38" s="470">
        <f>SUM(I27:I37)</f>
        <v>220997</v>
      </c>
    </row>
    <row r="39" spans="1:9" x14ac:dyDescent="0.7">
      <c r="A39" s="60" t="s">
        <v>1162</v>
      </c>
    </row>
    <row r="40" spans="1:9" x14ac:dyDescent="0.7">
      <c r="A40" s="60" t="s">
        <v>1124</v>
      </c>
    </row>
    <row r="41" spans="1:9" x14ac:dyDescent="0.7">
      <c r="A41" s="60" t="s">
        <v>1163</v>
      </c>
    </row>
  </sheetData>
  <sheetProtection sheet="1" objects="1" scenarios="1"/>
  <mergeCells count="10">
    <mergeCell ref="A4:A5"/>
    <mergeCell ref="B4:C4"/>
    <mergeCell ref="D4:E4"/>
    <mergeCell ref="F4:G4"/>
    <mergeCell ref="H4:J4"/>
    <mergeCell ref="A25:A26"/>
    <mergeCell ref="B25:C25"/>
    <mergeCell ref="D25:E25"/>
    <mergeCell ref="F25:G25"/>
    <mergeCell ref="H25:I25"/>
  </mergeCells>
  <pageMargins left="0.70866141732283472" right="0.11811023622047245" top="0.74803149606299213" bottom="0.5511811023622047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DD05-A78C-418F-B9D9-5E3B925C196D}">
  <sheetPr>
    <tabColor rgb="FFFFC000"/>
  </sheetPr>
  <dimension ref="A1:BK445"/>
  <sheetViews>
    <sheetView workbookViewId="0">
      <pane xSplit="3" ySplit="4" topLeftCell="X400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ColWidth="9" defaultRowHeight="13.8" x14ac:dyDescent="0.45"/>
  <cols>
    <col min="1" max="1" width="41.41015625" style="472" bestFit="1" customWidth="1"/>
    <col min="2" max="2" width="6.87890625" style="472" bestFit="1" customWidth="1"/>
    <col min="3" max="3" width="9.1171875" style="472" bestFit="1" customWidth="1"/>
    <col min="4" max="4" width="38.29296875" style="472" bestFit="1" customWidth="1"/>
    <col min="5" max="5" width="30.1171875" style="472" bestFit="1" customWidth="1"/>
    <col min="6" max="6" width="6" style="472" customWidth="1"/>
    <col min="7" max="7" width="6.5859375" style="472" customWidth="1"/>
    <col min="8" max="8" width="4.703125" style="472" bestFit="1" customWidth="1"/>
    <col min="9" max="9" width="5.1171875" style="472" bestFit="1" customWidth="1"/>
    <col min="10" max="10" width="4.703125" style="472" bestFit="1" customWidth="1"/>
    <col min="11" max="11" width="5.1171875" style="472" bestFit="1" customWidth="1"/>
    <col min="12" max="12" width="4.703125" style="472" bestFit="1" customWidth="1"/>
    <col min="13" max="13" width="5.1171875" style="472" bestFit="1" customWidth="1"/>
    <col min="14" max="14" width="4.703125" style="472" bestFit="1" customWidth="1"/>
    <col min="15" max="15" width="5.1171875" style="472" bestFit="1" customWidth="1"/>
    <col min="16" max="16" width="4.703125" style="472" bestFit="1" customWidth="1"/>
    <col min="17" max="17" width="5.1171875" style="472" bestFit="1" customWidth="1"/>
    <col min="18" max="18" width="4.703125" style="472" bestFit="1" customWidth="1"/>
    <col min="19" max="19" width="5.1171875" style="472" bestFit="1" customWidth="1"/>
    <col min="20" max="20" width="4.703125" style="472" bestFit="1" customWidth="1"/>
    <col min="21" max="21" width="5.1171875" style="472" bestFit="1" customWidth="1"/>
    <col min="22" max="22" width="4.703125" style="472" bestFit="1" customWidth="1"/>
    <col min="23" max="23" width="5.1171875" style="472" bestFit="1" customWidth="1"/>
    <col min="24" max="24" width="4.703125" style="472" bestFit="1" customWidth="1"/>
    <col min="25" max="25" width="5.1171875" style="472" bestFit="1" customWidth="1"/>
    <col min="26" max="26" width="4.703125" style="472" bestFit="1" customWidth="1"/>
    <col min="27" max="27" width="5.1171875" style="472" bestFit="1" customWidth="1"/>
    <col min="28" max="28" width="4.703125" style="472" bestFit="1" customWidth="1"/>
    <col min="29" max="29" width="5.1171875" style="472" bestFit="1" customWidth="1"/>
    <col min="30" max="30" width="4.703125" style="472" bestFit="1" customWidth="1"/>
    <col min="31" max="31" width="5.1171875" style="472" bestFit="1" customWidth="1"/>
    <col min="32" max="32" width="6" style="472" customWidth="1"/>
    <col min="33" max="33" width="6.5859375" style="472" customWidth="1"/>
    <col min="34" max="34" width="4.703125" style="472" bestFit="1" customWidth="1"/>
    <col min="35" max="35" width="5.1171875" style="472" bestFit="1" customWidth="1"/>
    <col min="36" max="36" width="4.703125" style="472" bestFit="1" customWidth="1"/>
    <col min="37" max="37" width="5.1171875" style="472" bestFit="1" customWidth="1"/>
    <col min="38" max="38" width="4.703125" style="472" bestFit="1" customWidth="1"/>
    <col min="39" max="39" width="5.1171875" style="472" bestFit="1" customWidth="1"/>
    <col min="40" max="40" width="4.703125" style="472" bestFit="1" customWidth="1"/>
    <col min="41" max="41" width="5.1171875" style="472" bestFit="1" customWidth="1"/>
    <col min="42" max="42" width="4.703125" style="472" bestFit="1" customWidth="1"/>
    <col min="43" max="43" width="5.1171875" style="472" bestFit="1" customWidth="1"/>
    <col min="44" max="44" width="4.703125" style="472" bestFit="1" customWidth="1"/>
    <col min="45" max="45" width="5.1171875" style="472" bestFit="1" customWidth="1"/>
    <col min="46" max="46" width="4.703125" style="472" bestFit="1" customWidth="1"/>
    <col min="47" max="47" width="5.1171875" style="472" bestFit="1" customWidth="1"/>
    <col min="48" max="48" width="4.703125" style="472" bestFit="1" customWidth="1"/>
    <col min="49" max="49" width="5.1171875" style="472" bestFit="1" customWidth="1"/>
    <col min="50" max="50" width="4.703125" style="472" bestFit="1" customWidth="1"/>
    <col min="51" max="51" width="5.1171875" style="472" bestFit="1" customWidth="1"/>
    <col min="52" max="52" width="4.703125" style="472" bestFit="1" customWidth="1"/>
    <col min="53" max="53" width="5.1171875" style="472" bestFit="1" customWidth="1"/>
    <col min="54" max="54" width="4.703125" style="472" bestFit="1" customWidth="1"/>
    <col min="55" max="55" width="5.1171875" style="472" bestFit="1" customWidth="1"/>
    <col min="56" max="56" width="4.703125" style="472" bestFit="1" customWidth="1"/>
    <col min="57" max="57" width="5.1171875" style="472" bestFit="1" customWidth="1"/>
    <col min="58" max="16384" width="9" style="472"/>
  </cols>
  <sheetData>
    <row r="1" spans="1:63" ht="7" customHeight="1" x14ac:dyDescent="0.45"/>
    <row r="2" spans="1:63" ht="13.9" customHeight="1" x14ac:dyDescent="0.55000000000000004">
      <c r="A2" s="473" t="s">
        <v>1158</v>
      </c>
      <c r="F2" s="605" t="s">
        <v>683</v>
      </c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 t="s">
        <v>684</v>
      </c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605"/>
      <c r="AZ2" s="605"/>
      <c r="BA2" s="605"/>
      <c r="BB2" s="605"/>
      <c r="BC2" s="605"/>
      <c r="BD2" s="605"/>
      <c r="BE2" s="605"/>
      <c r="BF2" s="606" t="s">
        <v>683</v>
      </c>
      <c r="BG2" s="606"/>
      <c r="BH2" s="607" t="s">
        <v>684</v>
      </c>
      <c r="BI2" s="607"/>
      <c r="BJ2" s="608" t="s">
        <v>1166</v>
      </c>
      <c r="BK2" s="608"/>
    </row>
    <row r="3" spans="1:63" ht="13.9" customHeight="1" x14ac:dyDescent="0.45">
      <c r="A3" s="474"/>
      <c r="B3" s="474"/>
      <c r="C3" s="474"/>
      <c r="D3" s="474"/>
      <c r="E3" s="474"/>
      <c r="F3" s="605" t="s">
        <v>685</v>
      </c>
      <c r="G3" s="605"/>
      <c r="H3" s="605" t="s">
        <v>686</v>
      </c>
      <c r="I3" s="605"/>
      <c r="J3" s="605" t="s">
        <v>687</v>
      </c>
      <c r="K3" s="605"/>
      <c r="L3" s="605" t="s">
        <v>688</v>
      </c>
      <c r="M3" s="605"/>
      <c r="N3" s="605" t="s">
        <v>689</v>
      </c>
      <c r="O3" s="605"/>
      <c r="P3" s="605" t="s">
        <v>690</v>
      </c>
      <c r="Q3" s="605"/>
      <c r="R3" s="605" t="s">
        <v>691</v>
      </c>
      <c r="S3" s="605"/>
      <c r="T3" s="605" t="s">
        <v>692</v>
      </c>
      <c r="U3" s="605"/>
      <c r="V3" s="605" t="s">
        <v>693</v>
      </c>
      <c r="W3" s="605"/>
      <c r="X3" s="605" t="s">
        <v>694</v>
      </c>
      <c r="Y3" s="605"/>
      <c r="Z3" s="605" t="s">
        <v>695</v>
      </c>
      <c r="AA3" s="605"/>
      <c r="AB3" s="605" t="s">
        <v>696</v>
      </c>
      <c r="AC3" s="605"/>
      <c r="AD3" s="605" t="s">
        <v>697</v>
      </c>
      <c r="AE3" s="605"/>
      <c r="AF3" s="605" t="s">
        <v>685</v>
      </c>
      <c r="AG3" s="605"/>
      <c r="AH3" s="605" t="s">
        <v>686</v>
      </c>
      <c r="AI3" s="605"/>
      <c r="AJ3" s="605" t="s">
        <v>687</v>
      </c>
      <c r="AK3" s="605"/>
      <c r="AL3" s="605" t="s">
        <v>688</v>
      </c>
      <c r="AM3" s="605"/>
      <c r="AN3" s="605" t="s">
        <v>689</v>
      </c>
      <c r="AO3" s="605"/>
      <c r="AP3" s="605" t="s">
        <v>690</v>
      </c>
      <c r="AQ3" s="605"/>
      <c r="AR3" s="605" t="s">
        <v>691</v>
      </c>
      <c r="AS3" s="605"/>
      <c r="AT3" s="605" t="s">
        <v>692</v>
      </c>
      <c r="AU3" s="605"/>
      <c r="AV3" s="605" t="s">
        <v>693</v>
      </c>
      <c r="AW3" s="605"/>
      <c r="AX3" s="605" t="s">
        <v>694</v>
      </c>
      <c r="AY3" s="605"/>
      <c r="AZ3" s="605" t="s">
        <v>695</v>
      </c>
      <c r="BA3" s="605"/>
      <c r="BB3" s="605" t="s">
        <v>696</v>
      </c>
      <c r="BC3" s="605"/>
      <c r="BD3" s="605" t="s">
        <v>697</v>
      </c>
      <c r="BE3" s="605"/>
      <c r="BF3" s="606" t="s">
        <v>15</v>
      </c>
      <c r="BG3" s="606"/>
      <c r="BH3" s="607" t="s">
        <v>15</v>
      </c>
      <c r="BI3" s="607"/>
      <c r="BJ3" s="608" t="s">
        <v>15</v>
      </c>
      <c r="BK3" s="608"/>
    </row>
    <row r="4" spans="1:63" ht="24.6" x14ac:dyDescent="0.45">
      <c r="A4" s="475" t="s">
        <v>698</v>
      </c>
      <c r="B4" s="475" t="s">
        <v>457</v>
      </c>
      <c r="C4" s="475" t="s">
        <v>26</v>
      </c>
      <c r="D4" s="475" t="s">
        <v>699</v>
      </c>
      <c r="E4" s="475" t="s">
        <v>700</v>
      </c>
      <c r="F4" s="476" t="s">
        <v>13</v>
      </c>
      <c r="G4" s="476" t="s">
        <v>14</v>
      </c>
      <c r="H4" s="476" t="s">
        <v>13</v>
      </c>
      <c r="I4" s="476" t="s">
        <v>14</v>
      </c>
      <c r="J4" s="476" t="s">
        <v>13</v>
      </c>
      <c r="K4" s="476" t="s">
        <v>14</v>
      </c>
      <c r="L4" s="476" t="s">
        <v>13</v>
      </c>
      <c r="M4" s="476" t="s">
        <v>14</v>
      </c>
      <c r="N4" s="476" t="s">
        <v>13</v>
      </c>
      <c r="O4" s="476" t="s">
        <v>14</v>
      </c>
      <c r="P4" s="476" t="s">
        <v>13</v>
      </c>
      <c r="Q4" s="476" t="s">
        <v>14</v>
      </c>
      <c r="R4" s="476" t="s">
        <v>13</v>
      </c>
      <c r="S4" s="476" t="s">
        <v>14</v>
      </c>
      <c r="T4" s="476" t="s">
        <v>13</v>
      </c>
      <c r="U4" s="476" t="s">
        <v>14</v>
      </c>
      <c r="V4" s="476" t="s">
        <v>13</v>
      </c>
      <c r="W4" s="476" t="s">
        <v>14</v>
      </c>
      <c r="X4" s="476" t="s">
        <v>13</v>
      </c>
      <c r="Y4" s="476" t="s">
        <v>14</v>
      </c>
      <c r="Z4" s="476" t="s">
        <v>13</v>
      </c>
      <c r="AA4" s="476" t="s">
        <v>14</v>
      </c>
      <c r="AB4" s="476" t="s">
        <v>13</v>
      </c>
      <c r="AC4" s="476" t="s">
        <v>14</v>
      </c>
      <c r="AD4" s="476" t="s">
        <v>13</v>
      </c>
      <c r="AE4" s="476" t="s">
        <v>14</v>
      </c>
      <c r="AF4" s="476" t="s">
        <v>13</v>
      </c>
      <c r="AG4" s="476" t="s">
        <v>14</v>
      </c>
      <c r="AH4" s="476" t="s">
        <v>13</v>
      </c>
      <c r="AI4" s="476" t="s">
        <v>14</v>
      </c>
      <c r="AJ4" s="476" t="s">
        <v>13</v>
      </c>
      <c r="AK4" s="476" t="s">
        <v>14</v>
      </c>
      <c r="AL4" s="476" t="s">
        <v>13</v>
      </c>
      <c r="AM4" s="476" t="s">
        <v>14</v>
      </c>
      <c r="AN4" s="476" t="s">
        <v>13</v>
      </c>
      <c r="AO4" s="476" t="s">
        <v>14</v>
      </c>
      <c r="AP4" s="476" t="s">
        <v>13</v>
      </c>
      <c r="AQ4" s="476" t="s">
        <v>14</v>
      </c>
      <c r="AR4" s="476" t="s">
        <v>13</v>
      </c>
      <c r="AS4" s="476" t="s">
        <v>14</v>
      </c>
      <c r="AT4" s="476" t="s">
        <v>13</v>
      </c>
      <c r="AU4" s="476" t="s">
        <v>14</v>
      </c>
      <c r="AV4" s="476" t="s">
        <v>13</v>
      </c>
      <c r="AW4" s="476" t="s">
        <v>14</v>
      </c>
      <c r="AX4" s="476" t="s">
        <v>13</v>
      </c>
      <c r="AY4" s="476" t="s">
        <v>14</v>
      </c>
      <c r="AZ4" s="476" t="s">
        <v>13</v>
      </c>
      <c r="BA4" s="476" t="s">
        <v>14</v>
      </c>
      <c r="BB4" s="476" t="s">
        <v>13</v>
      </c>
      <c r="BC4" s="476" t="s">
        <v>14</v>
      </c>
      <c r="BD4" s="476" t="s">
        <v>13</v>
      </c>
      <c r="BE4" s="476" t="s">
        <v>14</v>
      </c>
      <c r="BF4" s="477" t="s">
        <v>13</v>
      </c>
      <c r="BG4" s="477" t="s">
        <v>14</v>
      </c>
      <c r="BH4" s="478" t="s">
        <v>13</v>
      </c>
      <c r="BI4" s="478" t="s">
        <v>14</v>
      </c>
      <c r="BJ4" s="479" t="s">
        <v>13</v>
      </c>
      <c r="BK4" s="479" t="s">
        <v>14</v>
      </c>
    </row>
    <row r="5" spans="1:63" ht="24.9" x14ac:dyDescent="0.45">
      <c r="A5" s="480" t="s">
        <v>701</v>
      </c>
      <c r="B5" s="480" t="s">
        <v>461</v>
      </c>
      <c r="C5" s="480" t="s">
        <v>40</v>
      </c>
      <c r="D5" s="480" t="s">
        <v>702</v>
      </c>
      <c r="E5" s="480" t="s">
        <v>725</v>
      </c>
      <c r="F5" s="480">
        <v>0</v>
      </c>
      <c r="G5" s="480">
        <v>0</v>
      </c>
      <c r="H5" s="480">
        <v>0</v>
      </c>
      <c r="I5" s="480">
        <v>0</v>
      </c>
      <c r="J5" s="480">
        <v>141</v>
      </c>
      <c r="K5" s="480">
        <v>144</v>
      </c>
      <c r="L5" s="480">
        <v>141</v>
      </c>
      <c r="M5" s="480">
        <v>143</v>
      </c>
      <c r="N5" s="480">
        <v>196</v>
      </c>
      <c r="O5" s="480">
        <v>169</v>
      </c>
      <c r="P5" s="480">
        <v>220</v>
      </c>
      <c r="Q5" s="480">
        <v>229</v>
      </c>
      <c r="R5" s="480">
        <v>209</v>
      </c>
      <c r="S5" s="480">
        <v>227</v>
      </c>
      <c r="T5" s="480">
        <v>216</v>
      </c>
      <c r="U5" s="480">
        <v>224</v>
      </c>
      <c r="V5" s="480">
        <v>235</v>
      </c>
      <c r="W5" s="480">
        <v>210</v>
      </c>
      <c r="X5" s="480">
        <v>214</v>
      </c>
      <c r="Y5" s="480">
        <v>188</v>
      </c>
      <c r="Z5" s="480">
        <v>0</v>
      </c>
      <c r="AA5" s="480">
        <v>0</v>
      </c>
      <c r="AB5" s="480">
        <v>0</v>
      </c>
      <c r="AC5" s="480">
        <v>0</v>
      </c>
      <c r="AD5" s="480">
        <v>0</v>
      </c>
      <c r="AE5" s="480">
        <v>0</v>
      </c>
      <c r="AF5" s="480">
        <v>0</v>
      </c>
      <c r="AG5" s="480">
        <v>0</v>
      </c>
      <c r="AH5" s="480">
        <v>0</v>
      </c>
      <c r="AI5" s="480">
        <v>0</v>
      </c>
      <c r="AJ5" s="480">
        <v>0</v>
      </c>
      <c r="AK5" s="480">
        <v>0</v>
      </c>
      <c r="AL5" s="480">
        <v>0</v>
      </c>
      <c r="AM5" s="480">
        <v>0</v>
      </c>
      <c r="AN5" s="480">
        <v>0</v>
      </c>
      <c r="AO5" s="480">
        <v>0</v>
      </c>
      <c r="AP5" s="480">
        <v>0</v>
      </c>
      <c r="AQ5" s="480">
        <v>0</v>
      </c>
      <c r="AR5" s="480">
        <v>0</v>
      </c>
      <c r="AS5" s="480">
        <v>0</v>
      </c>
      <c r="AT5" s="480">
        <v>0</v>
      </c>
      <c r="AU5" s="480">
        <v>0</v>
      </c>
      <c r="AV5" s="480">
        <v>0</v>
      </c>
      <c r="AW5" s="480">
        <v>0</v>
      </c>
      <c r="AX5" s="480">
        <v>0</v>
      </c>
      <c r="AY5" s="480">
        <v>0</v>
      </c>
      <c r="AZ5" s="480">
        <v>0</v>
      </c>
      <c r="BA5" s="480">
        <v>0</v>
      </c>
      <c r="BB5" s="480">
        <v>0</v>
      </c>
      <c r="BC5" s="480">
        <v>0</v>
      </c>
      <c r="BD5" s="480">
        <v>0</v>
      </c>
      <c r="BE5" s="480">
        <v>0</v>
      </c>
      <c r="BF5" s="481">
        <f>F5+H5+J5+L5+N5+P5+R5+T5+V5+X5+Z5+AB5+AD5</f>
        <v>1572</v>
      </c>
      <c r="BG5" s="481">
        <f>G5+I5+K5+M5+O5+Q5+S5+U5+W5+Y5+AA5+AC5+AE5</f>
        <v>1534</v>
      </c>
      <c r="BH5" s="482">
        <f>AF5+AH5+AJ5+AL5+AN5+AP5+AR5+AT5+AV5+AX5+AZ5+BB5+BD5</f>
        <v>0</v>
      </c>
      <c r="BI5" s="482">
        <f>AG5+AI5+AK5+AM5+AO5+AQ5+AS5+AU5+AW5+AY5+BA5+BC5+BE5</f>
        <v>0</v>
      </c>
      <c r="BJ5" s="483">
        <f>BF5+BH5</f>
        <v>1572</v>
      </c>
      <c r="BK5" s="483">
        <f>BG5+BI5</f>
        <v>1534</v>
      </c>
    </row>
    <row r="6" spans="1:63" ht="24.9" x14ac:dyDescent="0.45">
      <c r="A6" s="480" t="s">
        <v>704</v>
      </c>
      <c r="B6" s="480" t="s">
        <v>461</v>
      </c>
      <c r="C6" s="480" t="s">
        <v>40</v>
      </c>
      <c r="D6" s="480" t="s">
        <v>702</v>
      </c>
      <c r="E6" s="480" t="s">
        <v>725</v>
      </c>
      <c r="F6" s="480">
        <v>0</v>
      </c>
      <c r="G6" s="480">
        <v>0</v>
      </c>
      <c r="H6" s="480">
        <v>0</v>
      </c>
      <c r="I6" s="480">
        <v>0</v>
      </c>
      <c r="J6" s="480">
        <v>0</v>
      </c>
      <c r="K6" s="480">
        <v>0</v>
      </c>
      <c r="L6" s="480">
        <v>0</v>
      </c>
      <c r="M6" s="480">
        <v>0</v>
      </c>
      <c r="N6" s="480">
        <v>0</v>
      </c>
      <c r="O6" s="480">
        <v>0</v>
      </c>
      <c r="P6" s="480">
        <v>0</v>
      </c>
      <c r="Q6" s="480">
        <v>0</v>
      </c>
      <c r="R6" s="480">
        <v>0</v>
      </c>
      <c r="S6" s="480">
        <v>0</v>
      </c>
      <c r="T6" s="480">
        <v>0</v>
      </c>
      <c r="U6" s="480">
        <v>0</v>
      </c>
      <c r="V6" s="480">
        <v>0</v>
      </c>
      <c r="W6" s="480">
        <v>0</v>
      </c>
      <c r="X6" s="480">
        <v>0</v>
      </c>
      <c r="Y6" s="480">
        <v>0</v>
      </c>
      <c r="Z6" s="480">
        <v>0</v>
      </c>
      <c r="AA6" s="480">
        <v>708</v>
      </c>
      <c r="AB6" s="480">
        <v>0</v>
      </c>
      <c r="AC6" s="480">
        <v>701</v>
      </c>
      <c r="AD6" s="480">
        <v>0</v>
      </c>
      <c r="AE6" s="480">
        <v>642</v>
      </c>
      <c r="AF6" s="480">
        <v>0</v>
      </c>
      <c r="AG6" s="480">
        <v>0</v>
      </c>
      <c r="AH6" s="480">
        <v>0</v>
      </c>
      <c r="AI6" s="480">
        <v>0</v>
      </c>
      <c r="AJ6" s="480">
        <v>0</v>
      </c>
      <c r="AK6" s="480">
        <v>0</v>
      </c>
      <c r="AL6" s="480">
        <v>0</v>
      </c>
      <c r="AM6" s="480">
        <v>0</v>
      </c>
      <c r="AN6" s="480">
        <v>0</v>
      </c>
      <c r="AO6" s="480">
        <v>0</v>
      </c>
      <c r="AP6" s="480">
        <v>0</v>
      </c>
      <c r="AQ6" s="480">
        <v>0</v>
      </c>
      <c r="AR6" s="480">
        <v>0</v>
      </c>
      <c r="AS6" s="480">
        <v>0</v>
      </c>
      <c r="AT6" s="480">
        <v>0</v>
      </c>
      <c r="AU6" s="480">
        <v>0</v>
      </c>
      <c r="AV6" s="480">
        <v>0</v>
      </c>
      <c r="AW6" s="480">
        <v>0</v>
      </c>
      <c r="AX6" s="480">
        <v>0</v>
      </c>
      <c r="AY6" s="480">
        <v>0</v>
      </c>
      <c r="AZ6" s="480">
        <v>0</v>
      </c>
      <c r="BA6" s="480">
        <v>0</v>
      </c>
      <c r="BB6" s="480">
        <v>0</v>
      </c>
      <c r="BC6" s="480">
        <v>0</v>
      </c>
      <c r="BD6" s="480">
        <v>0</v>
      </c>
      <c r="BE6" s="480">
        <v>0</v>
      </c>
      <c r="BF6" s="481">
        <f t="shared" ref="BF6:BG69" si="0">F6+H6+J6+L6+N6+P6+R6+T6+V6+X6+Z6+AB6+AD6</f>
        <v>0</v>
      </c>
      <c r="BG6" s="481">
        <f t="shared" si="0"/>
        <v>2051</v>
      </c>
      <c r="BH6" s="482">
        <f t="shared" ref="BH6:BI69" si="1">AF6+AH6+AJ6+AL6+AN6+AP6+AR6+AT6+AV6+AX6+AZ6+BB6+BD6</f>
        <v>0</v>
      </c>
      <c r="BI6" s="482">
        <f t="shared" si="1"/>
        <v>0</v>
      </c>
      <c r="BJ6" s="483">
        <f t="shared" ref="BJ6:BK69" si="2">BF6+BH6</f>
        <v>0</v>
      </c>
      <c r="BK6" s="483">
        <f t="shared" si="2"/>
        <v>2051</v>
      </c>
    </row>
    <row r="7" spans="1:63" ht="24.9" x14ac:dyDescent="0.45">
      <c r="A7" s="480" t="s">
        <v>705</v>
      </c>
      <c r="B7" s="480" t="s">
        <v>461</v>
      </c>
      <c r="C7" s="480" t="s">
        <v>40</v>
      </c>
      <c r="D7" s="480" t="s">
        <v>706</v>
      </c>
      <c r="E7" s="480" t="s">
        <v>707</v>
      </c>
      <c r="F7" s="480">
        <v>0</v>
      </c>
      <c r="G7" s="480">
        <v>0</v>
      </c>
      <c r="H7" s="480">
        <v>6</v>
      </c>
      <c r="I7" s="480">
        <v>12</v>
      </c>
      <c r="J7" s="480">
        <v>8</v>
      </c>
      <c r="K7" s="480">
        <v>6</v>
      </c>
      <c r="L7" s="480">
        <v>15</v>
      </c>
      <c r="M7" s="480">
        <v>5</v>
      </c>
      <c r="N7" s="480">
        <v>5</v>
      </c>
      <c r="O7" s="480">
        <v>2</v>
      </c>
      <c r="P7" s="480">
        <v>14</v>
      </c>
      <c r="Q7" s="480">
        <v>3</v>
      </c>
      <c r="R7" s="480">
        <v>8</v>
      </c>
      <c r="S7" s="480">
        <v>4</v>
      </c>
      <c r="T7" s="480">
        <v>13</v>
      </c>
      <c r="U7" s="480">
        <v>10</v>
      </c>
      <c r="V7" s="480">
        <v>6</v>
      </c>
      <c r="W7" s="480">
        <v>6</v>
      </c>
      <c r="X7" s="480">
        <v>9</v>
      </c>
      <c r="Y7" s="480">
        <v>7</v>
      </c>
      <c r="Z7" s="480">
        <v>0</v>
      </c>
      <c r="AA7" s="480">
        <v>0</v>
      </c>
      <c r="AB7" s="480">
        <v>0</v>
      </c>
      <c r="AC7" s="480">
        <v>0</v>
      </c>
      <c r="AD7" s="480">
        <v>0</v>
      </c>
      <c r="AE7" s="480">
        <v>0</v>
      </c>
      <c r="AF7" s="480">
        <v>0</v>
      </c>
      <c r="AG7" s="480">
        <v>0</v>
      </c>
      <c r="AH7" s="480">
        <v>0</v>
      </c>
      <c r="AI7" s="480">
        <v>0</v>
      </c>
      <c r="AJ7" s="480">
        <v>0</v>
      </c>
      <c r="AK7" s="480">
        <v>0</v>
      </c>
      <c r="AL7" s="480">
        <v>0</v>
      </c>
      <c r="AM7" s="480">
        <v>0</v>
      </c>
      <c r="AN7" s="480">
        <v>0</v>
      </c>
      <c r="AO7" s="480">
        <v>0</v>
      </c>
      <c r="AP7" s="480">
        <v>0</v>
      </c>
      <c r="AQ7" s="480">
        <v>0</v>
      </c>
      <c r="AR7" s="480">
        <v>0</v>
      </c>
      <c r="AS7" s="480">
        <v>0</v>
      </c>
      <c r="AT7" s="480">
        <v>0</v>
      </c>
      <c r="AU7" s="480">
        <v>0</v>
      </c>
      <c r="AV7" s="480">
        <v>0</v>
      </c>
      <c r="AW7" s="480">
        <v>0</v>
      </c>
      <c r="AX7" s="480">
        <v>0</v>
      </c>
      <c r="AY7" s="480">
        <v>0</v>
      </c>
      <c r="AZ7" s="480">
        <v>0</v>
      </c>
      <c r="BA7" s="480">
        <v>0</v>
      </c>
      <c r="BB7" s="480">
        <v>0</v>
      </c>
      <c r="BC7" s="480">
        <v>0</v>
      </c>
      <c r="BD7" s="480">
        <v>0</v>
      </c>
      <c r="BE7" s="480">
        <v>0</v>
      </c>
      <c r="BF7" s="481">
        <f t="shared" si="0"/>
        <v>84</v>
      </c>
      <c r="BG7" s="481">
        <f t="shared" si="0"/>
        <v>55</v>
      </c>
      <c r="BH7" s="482">
        <f t="shared" si="1"/>
        <v>0</v>
      </c>
      <c r="BI7" s="482">
        <f t="shared" si="1"/>
        <v>0</v>
      </c>
      <c r="BJ7" s="483">
        <f t="shared" si="2"/>
        <v>84</v>
      </c>
      <c r="BK7" s="483">
        <f t="shared" si="2"/>
        <v>55</v>
      </c>
    </row>
    <row r="8" spans="1:63" ht="24.9" x14ac:dyDescent="0.45">
      <c r="A8" s="480" t="s">
        <v>708</v>
      </c>
      <c r="B8" s="480" t="s">
        <v>461</v>
      </c>
      <c r="C8" s="480" t="s">
        <v>40</v>
      </c>
      <c r="D8" s="480" t="s">
        <v>706</v>
      </c>
      <c r="E8" s="480" t="s">
        <v>707</v>
      </c>
      <c r="F8" s="480">
        <v>0</v>
      </c>
      <c r="G8" s="480">
        <v>0</v>
      </c>
      <c r="H8" s="480">
        <v>86</v>
      </c>
      <c r="I8" s="480">
        <v>82</v>
      </c>
      <c r="J8" s="480">
        <v>112</v>
      </c>
      <c r="K8" s="480">
        <v>94</v>
      </c>
      <c r="L8" s="480">
        <v>117</v>
      </c>
      <c r="M8" s="480">
        <v>120</v>
      </c>
      <c r="N8" s="480">
        <v>164</v>
      </c>
      <c r="O8" s="480">
        <v>171</v>
      </c>
      <c r="P8" s="480">
        <v>173</v>
      </c>
      <c r="Q8" s="480">
        <v>174</v>
      </c>
      <c r="R8" s="480">
        <v>179</v>
      </c>
      <c r="S8" s="480">
        <v>141</v>
      </c>
      <c r="T8" s="480">
        <v>152</v>
      </c>
      <c r="U8" s="480">
        <v>139</v>
      </c>
      <c r="V8" s="480">
        <v>161</v>
      </c>
      <c r="W8" s="480">
        <v>153</v>
      </c>
      <c r="X8" s="480">
        <v>180</v>
      </c>
      <c r="Y8" s="480">
        <v>159</v>
      </c>
      <c r="Z8" s="480">
        <v>117</v>
      </c>
      <c r="AA8" s="480">
        <v>77</v>
      </c>
      <c r="AB8" s="480">
        <v>94</v>
      </c>
      <c r="AC8" s="480">
        <v>71</v>
      </c>
      <c r="AD8" s="480">
        <v>88</v>
      </c>
      <c r="AE8" s="480">
        <v>101</v>
      </c>
      <c r="AF8" s="480">
        <v>0</v>
      </c>
      <c r="AG8" s="480">
        <v>0</v>
      </c>
      <c r="AH8" s="480">
        <v>0</v>
      </c>
      <c r="AI8" s="480">
        <v>0</v>
      </c>
      <c r="AJ8" s="480">
        <v>0</v>
      </c>
      <c r="AK8" s="480">
        <v>0</v>
      </c>
      <c r="AL8" s="480">
        <v>0</v>
      </c>
      <c r="AM8" s="480">
        <v>0</v>
      </c>
      <c r="AN8" s="480">
        <v>0</v>
      </c>
      <c r="AO8" s="480">
        <v>0</v>
      </c>
      <c r="AP8" s="480">
        <v>0</v>
      </c>
      <c r="AQ8" s="480">
        <v>0</v>
      </c>
      <c r="AR8" s="480">
        <v>0</v>
      </c>
      <c r="AS8" s="480">
        <v>0</v>
      </c>
      <c r="AT8" s="480">
        <v>0</v>
      </c>
      <c r="AU8" s="480">
        <v>0</v>
      </c>
      <c r="AV8" s="480">
        <v>0</v>
      </c>
      <c r="AW8" s="480">
        <v>0</v>
      </c>
      <c r="AX8" s="480">
        <v>0</v>
      </c>
      <c r="AY8" s="480">
        <v>0</v>
      </c>
      <c r="AZ8" s="480">
        <v>0</v>
      </c>
      <c r="BA8" s="480">
        <v>0</v>
      </c>
      <c r="BB8" s="480">
        <v>0</v>
      </c>
      <c r="BC8" s="480">
        <v>0</v>
      </c>
      <c r="BD8" s="480">
        <v>0</v>
      </c>
      <c r="BE8" s="480">
        <v>0</v>
      </c>
      <c r="BF8" s="481">
        <f t="shared" si="0"/>
        <v>1623</v>
      </c>
      <c r="BG8" s="481">
        <f t="shared" si="0"/>
        <v>1482</v>
      </c>
      <c r="BH8" s="482">
        <f t="shared" si="1"/>
        <v>0</v>
      </c>
      <c r="BI8" s="482">
        <f t="shared" si="1"/>
        <v>0</v>
      </c>
      <c r="BJ8" s="483">
        <f t="shared" si="2"/>
        <v>1623</v>
      </c>
      <c r="BK8" s="483">
        <f t="shared" si="2"/>
        <v>1482</v>
      </c>
    </row>
    <row r="9" spans="1:63" ht="24.9" x14ac:dyDescent="0.45">
      <c r="A9" s="480" t="s">
        <v>709</v>
      </c>
      <c r="B9" s="480" t="s">
        <v>461</v>
      </c>
      <c r="C9" s="480" t="s">
        <v>40</v>
      </c>
      <c r="D9" s="480" t="s">
        <v>706</v>
      </c>
      <c r="E9" s="480" t="s">
        <v>707</v>
      </c>
      <c r="F9" s="480">
        <v>0</v>
      </c>
      <c r="G9" s="480">
        <v>0</v>
      </c>
      <c r="H9" s="480">
        <v>0</v>
      </c>
      <c r="I9" s="480">
        <v>0</v>
      </c>
      <c r="J9" s="480">
        <v>0</v>
      </c>
      <c r="K9" s="480">
        <v>0</v>
      </c>
      <c r="L9" s="480">
        <v>0</v>
      </c>
      <c r="M9" s="480">
        <v>1</v>
      </c>
      <c r="N9" s="480">
        <v>0</v>
      </c>
      <c r="O9" s="480">
        <v>0</v>
      </c>
      <c r="P9" s="480">
        <v>0</v>
      </c>
      <c r="Q9" s="480">
        <v>0</v>
      </c>
      <c r="R9" s="480">
        <v>0</v>
      </c>
      <c r="S9" s="480">
        <v>0</v>
      </c>
      <c r="T9" s="480">
        <v>0</v>
      </c>
      <c r="U9" s="480">
        <v>0</v>
      </c>
      <c r="V9" s="480">
        <v>0</v>
      </c>
      <c r="W9" s="480">
        <v>0</v>
      </c>
      <c r="X9" s="480">
        <v>0</v>
      </c>
      <c r="Y9" s="480">
        <v>0</v>
      </c>
      <c r="Z9" s="480">
        <v>0</v>
      </c>
      <c r="AA9" s="480">
        <v>0</v>
      </c>
      <c r="AB9" s="480">
        <v>0</v>
      </c>
      <c r="AC9" s="480">
        <v>0</v>
      </c>
      <c r="AD9" s="480">
        <v>0</v>
      </c>
      <c r="AE9" s="480">
        <v>0</v>
      </c>
      <c r="AF9" s="480">
        <v>0</v>
      </c>
      <c r="AG9" s="480">
        <v>0</v>
      </c>
      <c r="AH9" s="480">
        <v>0</v>
      </c>
      <c r="AI9" s="480">
        <v>0</v>
      </c>
      <c r="AJ9" s="480">
        <v>0</v>
      </c>
      <c r="AK9" s="480">
        <v>0</v>
      </c>
      <c r="AL9" s="480">
        <v>0</v>
      </c>
      <c r="AM9" s="480">
        <v>0</v>
      </c>
      <c r="AN9" s="480">
        <v>0</v>
      </c>
      <c r="AO9" s="480">
        <v>0</v>
      </c>
      <c r="AP9" s="480">
        <v>0</v>
      </c>
      <c r="AQ9" s="480">
        <v>0</v>
      </c>
      <c r="AR9" s="480">
        <v>0</v>
      </c>
      <c r="AS9" s="480">
        <v>0</v>
      </c>
      <c r="AT9" s="480">
        <v>0</v>
      </c>
      <c r="AU9" s="480">
        <v>0</v>
      </c>
      <c r="AV9" s="480">
        <v>0</v>
      </c>
      <c r="AW9" s="480">
        <v>0</v>
      </c>
      <c r="AX9" s="480">
        <v>0</v>
      </c>
      <c r="AY9" s="480">
        <v>0</v>
      </c>
      <c r="AZ9" s="480">
        <v>0</v>
      </c>
      <c r="BA9" s="480">
        <v>0</v>
      </c>
      <c r="BB9" s="480">
        <v>0</v>
      </c>
      <c r="BC9" s="480">
        <v>0</v>
      </c>
      <c r="BD9" s="480">
        <v>0</v>
      </c>
      <c r="BE9" s="480">
        <v>0</v>
      </c>
      <c r="BF9" s="481">
        <f t="shared" si="0"/>
        <v>0</v>
      </c>
      <c r="BG9" s="481">
        <f t="shared" si="0"/>
        <v>1</v>
      </c>
      <c r="BH9" s="482">
        <f t="shared" si="1"/>
        <v>0</v>
      </c>
      <c r="BI9" s="482">
        <f t="shared" si="1"/>
        <v>0</v>
      </c>
      <c r="BJ9" s="483">
        <f t="shared" si="2"/>
        <v>0</v>
      </c>
      <c r="BK9" s="483">
        <f t="shared" si="2"/>
        <v>1</v>
      </c>
    </row>
    <row r="10" spans="1:63" ht="24.9" x14ac:dyDescent="0.45">
      <c r="A10" s="480" t="s">
        <v>710</v>
      </c>
      <c r="B10" s="480" t="s">
        <v>461</v>
      </c>
      <c r="C10" s="480" t="s">
        <v>40</v>
      </c>
      <c r="D10" s="480" t="s">
        <v>706</v>
      </c>
      <c r="E10" s="480" t="s">
        <v>707</v>
      </c>
      <c r="F10" s="480">
        <v>0</v>
      </c>
      <c r="G10" s="480">
        <v>0</v>
      </c>
      <c r="H10" s="480">
        <v>13</v>
      </c>
      <c r="I10" s="480">
        <v>18</v>
      </c>
      <c r="J10" s="480">
        <v>10</v>
      </c>
      <c r="K10" s="480">
        <v>7</v>
      </c>
      <c r="L10" s="480">
        <v>12</v>
      </c>
      <c r="M10" s="480">
        <v>9</v>
      </c>
      <c r="N10" s="480">
        <v>12</v>
      </c>
      <c r="O10" s="480">
        <v>5</v>
      </c>
      <c r="P10" s="480">
        <v>16</v>
      </c>
      <c r="Q10" s="480">
        <v>11</v>
      </c>
      <c r="R10" s="480">
        <v>10</v>
      </c>
      <c r="S10" s="480">
        <v>13</v>
      </c>
      <c r="T10" s="480">
        <v>10</v>
      </c>
      <c r="U10" s="480">
        <v>8</v>
      </c>
      <c r="V10" s="480">
        <v>11</v>
      </c>
      <c r="W10" s="480">
        <v>9</v>
      </c>
      <c r="X10" s="480">
        <v>5</v>
      </c>
      <c r="Y10" s="480">
        <v>6</v>
      </c>
      <c r="Z10" s="480">
        <v>0</v>
      </c>
      <c r="AA10" s="480">
        <v>0</v>
      </c>
      <c r="AB10" s="480">
        <v>0</v>
      </c>
      <c r="AC10" s="480">
        <v>0</v>
      </c>
      <c r="AD10" s="480">
        <v>0</v>
      </c>
      <c r="AE10" s="480">
        <v>0</v>
      </c>
      <c r="AF10" s="480">
        <v>0</v>
      </c>
      <c r="AG10" s="480">
        <v>0</v>
      </c>
      <c r="AH10" s="480">
        <v>0</v>
      </c>
      <c r="AI10" s="480">
        <v>0</v>
      </c>
      <c r="AJ10" s="480">
        <v>0</v>
      </c>
      <c r="AK10" s="480">
        <v>0</v>
      </c>
      <c r="AL10" s="480">
        <v>0</v>
      </c>
      <c r="AM10" s="480">
        <v>0</v>
      </c>
      <c r="AN10" s="480">
        <v>0</v>
      </c>
      <c r="AO10" s="480">
        <v>0</v>
      </c>
      <c r="AP10" s="480">
        <v>0</v>
      </c>
      <c r="AQ10" s="480">
        <v>0</v>
      </c>
      <c r="AR10" s="480">
        <v>0</v>
      </c>
      <c r="AS10" s="480">
        <v>0</v>
      </c>
      <c r="AT10" s="480">
        <v>0</v>
      </c>
      <c r="AU10" s="480">
        <v>0</v>
      </c>
      <c r="AV10" s="480">
        <v>0</v>
      </c>
      <c r="AW10" s="480">
        <v>0</v>
      </c>
      <c r="AX10" s="480">
        <v>0</v>
      </c>
      <c r="AY10" s="480">
        <v>0</v>
      </c>
      <c r="AZ10" s="480">
        <v>0</v>
      </c>
      <c r="BA10" s="480">
        <v>0</v>
      </c>
      <c r="BB10" s="480">
        <v>0</v>
      </c>
      <c r="BC10" s="480">
        <v>0</v>
      </c>
      <c r="BD10" s="480">
        <v>0</v>
      </c>
      <c r="BE10" s="480">
        <v>0</v>
      </c>
      <c r="BF10" s="481">
        <f t="shared" si="0"/>
        <v>99</v>
      </c>
      <c r="BG10" s="481">
        <f t="shared" si="0"/>
        <v>86</v>
      </c>
      <c r="BH10" s="482">
        <f t="shared" si="1"/>
        <v>0</v>
      </c>
      <c r="BI10" s="482">
        <f t="shared" si="1"/>
        <v>0</v>
      </c>
      <c r="BJ10" s="483">
        <f t="shared" si="2"/>
        <v>99</v>
      </c>
      <c r="BK10" s="483">
        <f t="shared" si="2"/>
        <v>86</v>
      </c>
    </row>
    <row r="11" spans="1:63" ht="24.9" x14ac:dyDescent="0.45">
      <c r="A11" s="480" t="s">
        <v>711</v>
      </c>
      <c r="B11" s="480" t="s">
        <v>461</v>
      </c>
      <c r="C11" s="480" t="s">
        <v>40</v>
      </c>
      <c r="D11" s="480" t="s">
        <v>706</v>
      </c>
      <c r="E11" s="480" t="s">
        <v>707</v>
      </c>
      <c r="F11" s="480">
        <v>7</v>
      </c>
      <c r="G11" s="480">
        <v>14</v>
      </c>
      <c r="H11" s="480">
        <v>38</v>
      </c>
      <c r="I11" s="480">
        <v>50</v>
      </c>
      <c r="J11" s="480">
        <v>62</v>
      </c>
      <c r="K11" s="480">
        <v>57</v>
      </c>
      <c r="L11" s="480">
        <v>91</v>
      </c>
      <c r="M11" s="480">
        <v>75</v>
      </c>
      <c r="N11" s="480">
        <v>74</v>
      </c>
      <c r="O11" s="480">
        <v>74</v>
      </c>
      <c r="P11" s="480">
        <v>85</v>
      </c>
      <c r="Q11" s="480">
        <v>110</v>
      </c>
      <c r="R11" s="480">
        <v>103</v>
      </c>
      <c r="S11" s="480">
        <v>92</v>
      </c>
      <c r="T11" s="480">
        <v>79</v>
      </c>
      <c r="U11" s="480">
        <v>96</v>
      </c>
      <c r="V11" s="480">
        <v>88</v>
      </c>
      <c r="W11" s="480">
        <v>80</v>
      </c>
      <c r="X11" s="480">
        <v>79</v>
      </c>
      <c r="Y11" s="480">
        <v>89</v>
      </c>
      <c r="Z11" s="480">
        <v>0</v>
      </c>
      <c r="AA11" s="480">
        <v>0</v>
      </c>
      <c r="AB11" s="480">
        <v>0</v>
      </c>
      <c r="AC11" s="480">
        <v>0</v>
      </c>
      <c r="AD11" s="480">
        <v>0</v>
      </c>
      <c r="AE11" s="480">
        <v>0</v>
      </c>
      <c r="AF11" s="480">
        <v>0</v>
      </c>
      <c r="AG11" s="480">
        <v>0</v>
      </c>
      <c r="AH11" s="480">
        <v>0</v>
      </c>
      <c r="AI11" s="480">
        <v>0</v>
      </c>
      <c r="AJ11" s="480">
        <v>0</v>
      </c>
      <c r="AK11" s="480">
        <v>0</v>
      </c>
      <c r="AL11" s="480">
        <v>0</v>
      </c>
      <c r="AM11" s="480">
        <v>0</v>
      </c>
      <c r="AN11" s="480">
        <v>0</v>
      </c>
      <c r="AO11" s="480">
        <v>0</v>
      </c>
      <c r="AP11" s="480">
        <v>0</v>
      </c>
      <c r="AQ11" s="480">
        <v>0</v>
      </c>
      <c r="AR11" s="480">
        <v>0</v>
      </c>
      <c r="AS11" s="480">
        <v>0</v>
      </c>
      <c r="AT11" s="480">
        <v>0</v>
      </c>
      <c r="AU11" s="480">
        <v>0</v>
      </c>
      <c r="AV11" s="480">
        <v>0</v>
      </c>
      <c r="AW11" s="480">
        <v>0</v>
      </c>
      <c r="AX11" s="480">
        <v>0</v>
      </c>
      <c r="AY11" s="480">
        <v>0</v>
      </c>
      <c r="AZ11" s="480">
        <v>0</v>
      </c>
      <c r="BA11" s="480">
        <v>0</v>
      </c>
      <c r="BB11" s="480">
        <v>0</v>
      </c>
      <c r="BC11" s="480">
        <v>0</v>
      </c>
      <c r="BD11" s="480">
        <v>0</v>
      </c>
      <c r="BE11" s="480">
        <v>0</v>
      </c>
      <c r="BF11" s="481">
        <f t="shared" si="0"/>
        <v>706</v>
      </c>
      <c r="BG11" s="481">
        <f t="shared" si="0"/>
        <v>737</v>
      </c>
      <c r="BH11" s="482">
        <f t="shared" si="1"/>
        <v>0</v>
      </c>
      <c r="BI11" s="482">
        <f t="shared" si="1"/>
        <v>0</v>
      </c>
      <c r="BJ11" s="483">
        <f t="shared" si="2"/>
        <v>706</v>
      </c>
      <c r="BK11" s="483">
        <f t="shared" si="2"/>
        <v>737</v>
      </c>
    </row>
    <row r="12" spans="1:63" ht="24.9" x14ac:dyDescent="0.45">
      <c r="A12" s="480" t="s">
        <v>712</v>
      </c>
      <c r="B12" s="480" t="s">
        <v>461</v>
      </c>
      <c r="C12" s="480" t="s">
        <v>40</v>
      </c>
      <c r="D12" s="480" t="s">
        <v>706</v>
      </c>
      <c r="E12" s="484"/>
      <c r="F12" s="480">
        <v>9</v>
      </c>
      <c r="G12" s="480">
        <v>13</v>
      </c>
      <c r="H12" s="480">
        <v>27</v>
      </c>
      <c r="I12" s="480">
        <v>22</v>
      </c>
      <c r="J12" s="480">
        <v>25</v>
      </c>
      <c r="K12" s="480">
        <v>33</v>
      </c>
      <c r="L12" s="480">
        <v>22</v>
      </c>
      <c r="M12" s="480">
        <v>33</v>
      </c>
      <c r="N12" s="480">
        <v>24</v>
      </c>
      <c r="O12" s="480">
        <v>21</v>
      </c>
      <c r="P12" s="480">
        <v>18</v>
      </c>
      <c r="Q12" s="480">
        <v>25</v>
      </c>
      <c r="R12" s="480">
        <v>28</v>
      </c>
      <c r="S12" s="480">
        <v>22</v>
      </c>
      <c r="T12" s="480">
        <v>22</v>
      </c>
      <c r="U12" s="480">
        <v>16</v>
      </c>
      <c r="V12" s="480">
        <v>8</v>
      </c>
      <c r="W12" s="480">
        <v>30</v>
      </c>
      <c r="X12" s="480">
        <v>19</v>
      </c>
      <c r="Y12" s="480">
        <v>19</v>
      </c>
      <c r="Z12" s="480">
        <v>0</v>
      </c>
      <c r="AA12" s="480">
        <v>0</v>
      </c>
      <c r="AB12" s="480">
        <v>0</v>
      </c>
      <c r="AC12" s="480">
        <v>0</v>
      </c>
      <c r="AD12" s="480">
        <v>0</v>
      </c>
      <c r="AE12" s="480">
        <v>0</v>
      </c>
      <c r="AF12" s="480">
        <v>0</v>
      </c>
      <c r="AG12" s="480">
        <v>0</v>
      </c>
      <c r="AH12" s="480">
        <v>0</v>
      </c>
      <c r="AI12" s="480">
        <v>0</v>
      </c>
      <c r="AJ12" s="480">
        <v>0</v>
      </c>
      <c r="AK12" s="480">
        <v>0</v>
      </c>
      <c r="AL12" s="480">
        <v>0</v>
      </c>
      <c r="AM12" s="480">
        <v>0</v>
      </c>
      <c r="AN12" s="480">
        <v>0</v>
      </c>
      <c r="AO12" s="480">
        <v>0</v>
      </c>
      <c r="AP12" s="480">
        <v>0</v>
      </c>
      <c r="AQ12" s="480">
        <v>0</v>
      </c>
      <c r="AR12" s="480">
        <v>0</v>
      </c>
      <c r="AS12" s="480">
        <v>0</v>
      </c>
      <c r="AT12" s="480">
        <v>0</v>
      </c>
      <c r="AU12" s="480">
        <v>0</v>
      </c>
      <c r="AV12" s="480">
        <v>0</v>
      </c>
      <c r="AW12" s="480">
        <v>0</v>
      </c>
      <c r="AX12" s="480">
        <v>0</v>
      </c>
      <c r="AY12" s="480">
        <v>0</v>
      </c>
      <c r="AZ12" s="480">
        <v>0</v>
      </c>
      <c r="BA12" s="480">
        <v>0</v>
      </c>
      <c r="BB12" s="480">
        <v>0</v>
      </c>
      <c r="BC12" s="480">
        <v>0</v>
      </c>
      <c r="BD12" s="480">
        <v>0</v>
      </c>
      <c r="BE12" s="480">
        <v>0</v>
      </c>
      <c r="BF12" s="481">
        <f t="shared" si="0"/>
        <v>202</v>
      </c>
      <c r="BG12" s="481">
        <f t="shared" si="0"/>
        <v>234</v>
      </c>
      <c r="BH12" s="482">
        <f t="shared" si="1"/>
        <v>0</v>
      </c>
      <c r="BI12" s="482">
        <f t="shared" si="1"/>
        <v>0</v>
      </c>
      <c r="BJ12" s="483">
        <f t="shared" si="2"/>
        <v>202</v>
      </c>
      <c r="BK12" s="483">
        <f t="shared" si="2"/>
        <v>234</v>
      </c>
    </row>
    <row r="13" spans="1:63" ht="24.9" x14ac:dyDescent="0.45">
      <c r="A13" s="480" t="s">
        <v>713</v>
      </c>
      <c r="B13" s="480" t="s">
        <v>461</v>
      </c>
      <c r="C13" s="480" t="s">
        <v>40</v>
      </c>
      <c r="D13" s="480" t="s">
        <v>706</v>
      </c>
      <c r="E13" s="480" t="s">
        <v>707</v>
      </c>
      <c r="F13" s="480">
        <v>0</v>
      </c>
      <c r="G13" s="480">
        <v>0</v>
      </c>
      <c r="H13" s="480">
        <v>15</v>
      </c>
      <c r="I13" s="480">
        <v>10</v>
      </c>
      <c r="J13" s="480">
        <v>17</v>
      </c>
      <c r="K13" s="480">
        <v>8</v>
      </c>
      <c r="L13" s="480">
        <v>11</v>
      </c>
      <c r="M13" s="480">
        <v>10</v>
      </c>
      <c r="N13" s="480">
        <v>14</v>
      </c>
      <c r="O13" s="480">
        <v>7</v>
      </c>
      <c r="P13" s="480">
        <v>12</v>
      </c>
      <c r="Q13" s="480">
        <v>11</v>
      </c>
      <c r="R13" s="480">
        <v>9</v>
      </c>
      <c r="S13" s="480">
        <v>15</v>
      </c>
      <c r="T13" s="480">
        <v>15</v>
      </c>
      <c r="U13" s="480">
        <v>7</v>
      </c>
      <c r="V13" s="480">
        <v>13</v>
      </c>
      <c r="W13" s="480">
        <v>11</v>
      </c>
      <c r="X13" s="480">
        <v>14</v>
      </c>
      <c r="Y13" s="480">
        <v>9</v>
      </c>
      <c r="Z13" s="480">
        <v>0</v>
      </c>
      <c r="AA13" s="480">
        <v>0</v>
      </c>
      <c r="AB13" s="480">
        <v>0</v>
      </c>
      <c r="AC13" s="480">
        <v>0</v>
      </c>
      <c r="AD13" s="480">
        <v>0</v>
      </c>
      <c r="AE13" s="480">
        <v>0</v>
      </c>
      <c r="AF13" s="480">
        <v>0</v>
      </c>
      <c r="AG13" s="480">
        <v>0</v>
      </c>
      <c r="AH13" s="480">
        <v>0</v>
      </c>
      <c r="AI13" s="480">
        <v>0</v>
      </c>
      <c r="AJ13" s="480">
        <v>0</v>
      </c>
      <c r="AK13" s="480">
        <v>0</v>
      </c>
      <c r="AL13" s="480">
        <v>0</v>
      </c>
      <c r="AM13" s="480">
        <v>0</v>
      </c>
      <c r="AN13" s="480">
        <v>0</v>
      </c>
      <c r="AO13" s="480">
        <v>0</v>
      </c>
      <c r="AP13" s="480">
        <v>0</v>
      </c>
      <c r="AQ13" s="480">
        <v>0</v>
      </c>
      <c r="AR13" s="480">
        <v>0</v>
      </c>
      <c r="AS13" s="480">
        <v>0</v>
      </c>
      <c r="AT13" s="480">
        <v>0</v>
      </c>
      <c r="AU13" s="480">
        <v>0</v>
      </c>
      <c r="AV13" s="480">
        <v>0</v>
      </c>
      <c r="AW13" s="480">
        <v>0</v>
      </c>
      <c r="AX13" s="480">
        <v>0</v>
      </c>
      <c r="AY13" s="480">
        <v>0</v>
      </c>
      <c r="AZ13" s="480">
        <v>0</v>
      </c>
      <c r="BA13" s="480">
        <v>0</v>
      </c>
      <c r="BB13" s="480">
        <v>0</v>
      </c>
      <c r="BC13" s="480">
        <v>0</v>
      </c>
      <c r="BD13" s="480">
        <v>0</v>
      </c>
      <c r="BE13" s="480">
        <v>0</v>
      </c>
      <c r="BF13" s="481">
        <f t="shared" si="0"/>
        <v>120</v>
      </c>
      <c r="BG13" s="481">
        <f t="shared" si="0"/>
        <v>88</v>
      </c>
      <c r="BH13" s="482">
        <f t="shared" si="1"/>
        <v>0</v>
      </c>
      <c r="BI13" s="482">
        <f t="shared" si="1"/>
        <v>0</v>
      </c>
      <c r="BJ13" s="483">
        <f t="shared" si="2"/>
        <v>120</v>
      </c>
      <c r="BK13" s="483">
        <f t="shared" si="2"/>
        <v>88</v>
      </c>
    </row>
    <row r="14" spans="1:63" ht="24.9" x14ac:dyDescent="0.45">
      <c r="A14" s="480" t="s">
        <v>714</v>
      </c>
      <c r="B14" s="480" t="s">
        <v>461</v>
      </c>
      <c r="C14" s="480" t="s">
        <v>40</v>
      </c>
      <c r="D14" s="480" t="s">
        <v>706</v>
      </c>
      <c r="E14" s="480" t="s">
        <v>707</v>
      </c>
      <c r="F14" s="480">
        <v>4</v>
      </c>
      <c r="G14" s="480">
        <v>2</v>
      </c>
      <c r="H14" s="480">
        <v>16</v>
      </c>
      <c r="I14" s="480">
        <v>19</v>
      </c>
      <c r="J14" s="480">
        <v>13</v>
      </c>
      <c r="K14" s="480">
        <v>24</v>
      </c>
      <c r="L14" s="480">
        <v>30</v>
      </c>
      <c r="M14" s="480">
        <v>21</v>
      </c>
      <c r="N14" s="480">
        <v>30</v>
      </c>
      <c r="O14" s="480">
        <v>24</v>
      </c>
      <c r="P14" s="480">
        <v>29</v>
      </c>
      <c r="Q14" s="480">
        <v>31</v>
      </c>
      <c r="R14" s="480">
        <v>54</v>
      </c>
      <c r="S14" s="480">
        <v>37</v>
      </c>
      <c r="T14" s="480">
        <v>45</v>
      </c>
      <c r="U14" s="480">
        <v>33</v>
      </c>
      <c r="V14" s="480">
        <v>42</v>
      </c>
      <c r="W14" s="480">
        <v>23</v>
      </c>
      <c r="X14" s="480">
        <v>55</v>
      </c>
      <c r="Y14" s="480">
        <v>55</v>
      </c>
      <c r="Z14" s="480">
        <v>0</v>
      </c>
      <c r="AA14" s="480">
        <v>0</v>
      </c>
      <c r="AB14" s="480">
        <v>0</v>
      </c>
      <c r="AC14" s="480">
        <v>0</v>
      </c>
      <c r="AD14" s="480">
        <v>0</v>
      </c>
      <c r="AE14" s="480">
        <v>0</v>
      </c>
      <c r="AF14" s="480">
        <v>0</v>
      </c>
      <c r="AG14" s="480">
        <v>0</v>
      </c>
      <c r="AH14" s="480">
        <v>0</v>
      </c>
      <c r="AI14" s="480">
        <v>0</v>
      </c>
      <c r="AJ14" s="480">
        <v>0</v>
      </c>
      <c r="AK14" s="480">
        <v>0</v>
      </c>
      <c r="AL14" s="480">
        <v>0</v>
      </c>
      <c r="AM14" s="480">
        <v>0</v>
      </c>
      <c r="AN14" s="480">
        <v>0</v>
      </c>
      <c r="AO14" s="480">
        <v>0</v>
      </c>
      <c r="AP14" s="480">
        <v>0</v>
      </c>
      <c r="AQ14" s="480">
        <v>0</v>
      </c>
      <c r="AR14" s="480">
        <v>0</v>
      </c>
      <c r="AS14" s="480">
        <v>0</v>
      </c>
      <c r="AT14" s="480">
        <v>0</v>
      </c>
      <c r="AU14" s="480">
        <v>0</v>
      </c>
      <c r="AV14" s="480">
        <v>0</v>
      </c>
      <c r="AW14" s="480">
        <v>0</v>
      </c>
      <c r="AX14" s="480">
        <v>0</v>
      </c>
      <c r="AY14" s="480">
        <v>0</v>
      </c>
      <c r="AZ14" s="480">
        <v>0</v>
      </c>
      <c r="BA14" s="480">
        <v>0</v>
      </c>
      <c r="BB14" s="480">
        <v>0</v>
      </c>
      <c r="BC14" s="480">
        <v>0</v>
      </c>
      <c r="BD14" s="480">
        <v>0</v>
      </c>
      <c r="BE14" s="480">
        <v>0</v>
      </c>
      <c r="BF14" s="481">
        <f t="shared" si="0"/>
        <v>318</v>
      </c>
      <c r="BG14" s="481">
        <f t="shared" si="0"/>
        <v>269</v>
      </c>
      <c r="BH14" s="482">
        <f t="shared" si="1"/>
        <v>0</v>
      </c>
      <c r="BI14" s="482">
        <f t="shared" si="1"/>
        <v>0</v>
      </c>
      <c r="BJ14" s="483">
        <f t="shared" si="2"/>
        <v>318</v>
      </c>
      <c r="BK14" s="483">
        <f t="shared" si="2"/>
        <v>269</v>
      </c>
    </row>
    <row r="15" spans="1:63" ht="24.9" x14ac:dyDescent="0.45">
      <c r="A15" s="480" t="s">
        <v>715</v>
      </c>
      <c r="B15" s="480" t="s">
        <v>461</v>
      </c>
      <c r="C15" s="480" t="s">
        <v>40</v>
      </c>
      <c r="D15" s="480" t="s">
        <v>706</v>
      </c>
      <c r="E15" s="484"/>
      <c r="F15" s="480">
        <v>11</v>
      </c>
      <c r="G15" s="480">
        <v>19</v>
      </c>
      <c r="H15" s="480">
        <v>47</v>
      </c>
      <c r="I15" s="480">
        <v>36</v>
      </c>
      <c r="J15" s="480">
        <v>57</v>
      </c>
      <c r="K15" s="480">
        <v>44</v>
      </c>
      <c r="L15" s="480">
        <v>54</v>
      </c>
      <c r="M15" s="480">
        <v>61</v>
      </c>
      <c r="N15" s="480">
        <v>51</v>
      </c>
      <c r="O15" s="480">
        <v>58</v>
      </c>
      <c r="P15" s="480">
        <v>57</v>
      </c>
      <c r="Q15" s="480">
        <v>52</v>
      </c>
      <c r="R15" s="480">
        <v>55</v>
      </c>
      <c r="S15" s="480">
        <v>50</v>
      </c>
      <c r="T15" s="480">
        <v>41</v>
      </c>
      <c r="U15" s="480">
        <v>57</v>
      </c>
      <c r="V15" s="480">
        <v>51</v>
      </c>
      <c r="W15" s="480">
        <v>54</v>
      </c>
      <c r="X15" s="480">
        <v>55</v>
      </c>
      <c r="Y15" s="480">
        <v>49</v>
      </c>
      <c r="Z15" s="480">
        <v>0</v>
      </c>
      <c r="AA15" s="480">
        <v>0</v>
      </c>
      <c r="AB15" s="480">
        <v>0</v>
      </c>
      <c r="AC15" s="480">
        <v>0</v>
      </c>
      <c r="AD15" s="480">
        <v>0</v>
      </c>
      <c r="AE15" s="480">
        <v>0</v>
      </c>
      <c r="AF15" s="480">
        <v>0</v>
      </c>
      <c r="AG15" s="480">
        <v>0</v>
      </c>
      <c r="AH15" s="480">
        <v>0</v>
      </c>
      <c r="AI15" s="480">
        <v>0</v>
      </c>
      <c r="AJ15" s="480">
        <v>0</v>
      </c>
      <c r="AK15" s="480">
        <v>0</v>
      </c>
      <c r="AL15" s="480">
        <v>0</v>
      </c>
      <c r="AM15" s="480">
        <v>0</v>
      </c>
      <c r="AN15" s="480">
        <v>0</v>
      </c>
      <c r="AO15" s="480">
        <v>0</v>
      </c>
      <c r="AP15" s="480">
        <v>0</v>
      </c>
      <c r="AQ15" s="480">
        <v>0</v>
      </c>
      <c r="AR15" s="480">
        <v>0</v>
      </c>
      <c r="AS15" s="480">
        <v>0</v>
      </c>
      <c r="AT15" s="480">
        <v>0</v>
      </c>
      <c r="AU15" s="480">
        <v>0</v>
      </c>
      <c r="AV15" s="480">
        <v>0</v>
      </c>
      <c r="AW15" s="480">
        <v>0</v>
      </c>
      <c r="AX15" s="480">
        <v>0</v>
      </c>
      <c r="AY15" s="480">
        <v>0</v>
      </c>
      <c r="AZ15" s="480">
        <v>0</v>
      </c>
      <c r="BA15" s="480">
        <v>0</v>
      </c>
      <c r="BB15" s="480">
        <v>0</v>
      </c>
      <c r="BC15" s="480">
        <v>0</v>
      </c>
      <c r="BD15" s="480">
        <v>0</v>
      </c>
      <c r="BE15" s="480">
        <v>0</v>
      </c>
      <c r="BF15" s="481">
        <f t="shared" si="0"/>
        <v>479</v>
      </c>
      <c r="BG15" s="481">
        <f t="shared" si="0"/>
        <v>480</v>
      </c>
      <c r="BH15" s="482">
        <f t="shared" si="1"/>
        <v>0</v>
      </c>
      <c r="BI15" s="482">
        <f t="shared" si="1"/>
        <v>0</v>
      </c>
      <c r="BJ15" s="483">
        <f t="shared" si="2"/>
        <v>479</v>
      </c>
      <c r="BK15" s="483">
        <f t="shared" si="2"/>
        <v>480</v>
      </c>
    </row>
    <row r="16" spans="1:63" ht="24.9" x14ac:dyDescent="0.45">
      <c r="A16" s="480" t="s">
        <v>716</v>
      </c>
      <c r="B16" s="480" t="s">
        <v>461</v>
      </c>
      <c r="C16" s="480" t="s">
        <v>40</v>
      </c>
      <c r="D16" s="480" t="s">
        <v>706</v>
      </c>
      <c r="E16" s="480" t="s">
        <v>707</v>
      </c>
      <c r="F16" s="480">
        <v>15</v>
      </c>
      <c r="G16" s="480">
        <v>3</v>
      </c>
      <c r="H16" s="480">
        <v>22</v>
      </c>
      <c r="I16" s="480">
        <v>23</v>
      </c>
      <c r="J16" s="480">
        <v>20</v>
      </c>
      <c r="K16" s="480">
        <v>16</v>
      </c>
      <c r="L16" s="480">
        <v>10</v>
      </c>
      <c r="M16" s="480">
        <v>9</v>
      </c>
      <c r="N16" s="480">
        <v>3</v>
      </c>
      <c r="O16" s="480">
        <v>3</v>
      </c>
      <c r="P16" s="480">
        <v>2</v>
      </c>
      <c r="Q16" s="480">
        <v>2</v>
      </c>
      <c r="R16" s="480">
        <v>0</v>
      </c>
      <c r="S16" s="480">
        <v>1</v>
      </c>
      <c r="T16" s="480">
        <v>0</v>
      </c>
      <c r="U16" s="480">
        <v>0</v>
      </c>
      <c r="V16" s="480">
        <v>0</v>
      </c>
      <c r="W16" s="480">
        <v>0</v>
      </c>
      <c r="X16" s="480">
        <v>0</v>
      </c>
      <c r="Y16" s="480">
        <v>0</v>
      </c>
      <c r="Z16" s="480">
        <v>0</v>
      </c>
      <c r="AA16" s="480">
        <v>0</v>
      </c>
      <c r="AB16" s="480">
        <v>0</v>
      </c>
      <c r="AC16" s="480">
        <v>0</v>
      </c>
      <c r="AD16" s="480">
        <v>0</v>
      </c>
      <c r="AE16" s="480">
        <v>0</v>
      </c>
      <c r="AF16" s="480">
        <v>0</v>
      </c>
      <c r="AG16" s="480">
        <v>0</v>
      </c>
      <c r="AH16" s="480">
        <v>0</v>
      </c>
      <c r="AI16" s="480">
        <v>0</v>
      </c>
      <c r="AJ16" s="480">
        <v>0</v>
      </c>
      <c r="AK16" s="480">
        <v>0</v>
      </c>
      <c r="AL16" s="480">
        <v>0</v>
      </c>
      <c r="AM16" s="480">
        <v>0</v>
      </c>
      <c r="AN16" s="480">
        <v>0</v>
      </c>
      <c r="AO16" s="480">
        <v>0</v>
      </c>
      <c r="AP16" s="480">
        <v>0</v>
      </c>
      <c r="AQ16" s="480">
        <v>0</v>
      </c>
      <c r="AR16" s="480">
        <v>0</v>
      </c>
      <c r="AS16" s="480">
        <v>0</v>
      </c>
      <c r="AT16" s="480">
        <v>0</v>
      </c>
      <c r="AU16" s="480">
        <v>0</v>
      </c>
      <c r="AV16" s="480">
        <v>0</v>
      </c>
      <c r="AW16" s="480">
        <v>0</v>
      </c>
      <c r="AX16" s="480">
        <v>0</v>
      </c>
      <c r="AY16" s="480">
        <v>0</v>
      </c>
      <c r="AZ16" s="480">
        <v>0</v>
      </c>
      <c r="BA16" s="480">
        <v>0</v>
      </c>
      <c r="BB16" s="480">
        <v>0</v>
      </c>
      <c r="BC16" s="480">
        <v>0</v>
      </c>
      <c r="BD16" s="480">
        <v>0</v>
      </c>
      <c r="BE16" s="480">
        <v>0</v>
      </c>
      <c r="BF16" s="481">
        <f t="shared" si="0"/>
        <v>72</v>
      </c>
      <c r="BG16" s="481">
        <f t="shared" si="0"/>
        <v>57</v>
      </c>
      <c r="BH16" s="482">
        <f t="shared" si="1"/>
        <v>0</v>
      </c>
      <c r="BI16" s="482">
        <f t="shared" si="1"/>
        <v>0</v>
      </c>
      <c r="BJ16" s="483">
        <f t="shared" si="2"/>
        <v>72</v>
      </c>
      <c r="BK16" s="483">
        <f t="shared" si="2"/>
        <v>57</v>
      </c>
    </row>
    <row r="17" spans="1:63" ht="24.9" x14ac:dyDescent="0.45">
      <c r="A17" s="480" t="s">
        <v>717</v>
      </c>
      <c r="B17" s="480" t="s">
        <v>461</v>
      </c>
      <c r="C17" s="480" t="s">
        <v>40</v>
      </c>
      <c r="D17" s="480" t="s">
        <v>702</v>
      </c>
      <c r="E17" s="480" t="s">
        <v>725</v>
      </c>
      <c r="F17" s="480">
        <v>0</v>
      </c>
      <c r="G17" s="480">
        <v>0</v>
      </c>
      <c r="H17" s="480">
        <v>6</v>
      </c>
      <c r="I17" s="480">
        <v>6</v>
      </c>
      <c r="J17" s="480">
        <v>15</v>
      </c>
      <c r="K17" s="480">
        <v>7</v>
      </c>
      <c r="L17" s="480">
        <v>9</v>
      </c>
      <c r="M17" s="480">
        <v>16</v>
      </c>
      <c r="N17" s="480">
        <v>15</v>
      </c>
      <c r="O17" s="480">
        <v>13</v>
      </c>
      <c r="P17" s="480">
        <v>14</v>
      </c>
      <c r="Q17" s="480">
        <v>12</v>
      </c>
      <c r="R17" s="480">
        <v>20</v>
      </c>
      <c r="S17" s="480">
        <v>13</v>
      </c>
      <c r="T17" s="480">
        <v>14</v>
      </c>
      <c r="U17" s="480">
        <v>12</v>
      </c>
      <c r="V17" s="480">
        <v>11</v>
      </c>
      <c r="W17" s="480">
        <v>6</v>
      </c>
      <c r="X17" s="480">
        <v>12</v>
      </c>
      <c r="Y17" s="480">
        <v>10</v>
      </c>
      <c r="Z17" s="480">
        <v>0</v>
      </c>
      <c r="AA17" s="480">
        <v>0</v>
      </c>
      <c r="AB17" s="480">
        <v>0</v>
      </c>
      <c r="AC17" s="480">
        <v>0</v>
      </c>
      <c r="AD17" s="480">
        <v>0</v>
      </c>
      <c r="AE17" s="480">
        <v>0</v>
      </c>
      <c r="AF17" s="480">
        <v>0</v>
      </c>
      <c r="AG17" s="480">
        <v>0</v>
      </c>
      <c r="AH17" s="480">
        <v>0</v>
      </c>
      <c r="AI17" s="480">
        <v>0</v>
      </c>
      <c r="AJ17" s="480">
        <v>0</v>
      </c>
      <c r="AK17" s="480">
        <v>0</v>
      </c>
      <c r="AL17" s="480">
        <v>0</v>
      </c>
      <c r="AM17" s="480">
        <v>0</v>
      </c>
      <c r="AN17" s="480">
        <v>0</v>
      </c>
      <c r="AO17" s="480">
        <v>0</v>
      </c>
      <c r="AP17" s="480">
        <v>0</v>
      </c>
      <c r="AQ17" s="480">
        <v>0</v>
      </c>
      <c r="AR17" s="480">
        <v>0</v>
      </c>
      <c r="AS17" s="480">
        <v>0</v>
      </c>
      <c r="AT17" s="480">
        <v>0</v>
      </c>
      <c r="AU17" s="480">
        <v>0</v>
      </c>
      <c r="AV17" s="480">
        <v>0</v>
      </c>
      <c r="AW17" s="480">
        <v>0</v>
      </c>
      <c r="AX17" s="480">
        <v>0</v>
      </c>
      <c r="AY17" s="480">
        <v>0</v>
      </c>
      <c r="AZ17" s="480">
        <v>0</v>
      </c>
      <c r="BA17" s="480">
        <v>0</v>
      </c>
      <c r="BB17" s="480">
        <v>0</v>
      </c>
      <c r="BC17" s="480">
        <v>0</v>
      </c>
      <c r="BD17" s="480">
        <v>0</v>
      </c>
      <c r="BE17" s="480">
        <v>0</v>
      </c>
      <c r="BF17" s="481">
        <f t="shared" si="0"/>
        <v>116</v>
      </c>
      <c r="BG17" s="481">
        <f t="shared" si="0"/>
        <v>95</v>
      </c>
      <c r="BH17" s="482">
        <f t="shared" si="1"/>
        <v>0</v>
      </c>
      <c r="BI17" s="482">
        <f t="shared" si="1"/>
        <v>0</v>
      </c>
      <c r="BJ17" s="483">
        <f t="shared" si="2"/>
        <v>116</v>
      </c>
      <c r="BK17" s="483">
        <f t="shared" si="2"/>
        <v>95</v>
      </c>
    </row>
    <row r="18" spans="1:63" ht="24.9" x14ac:dyDescent="0.45">
      <c r="A18" s="480" t="s">
        <v>718</v>
      </c>
      <c r="B18" s="480" t="s">
        <v>461</v>
      </c>
      <c r="C18" s="480" t="s">
        <v>40</v>
      </c>
      <c r="D18" s="480" t="s">
        <v>706</v>
      </c>
      <c r="E18" s="480" t="s">
        <v>707</v>
      </c>
      <c r="F18" s="480">
        <v>6</v>
      </c>
      <c r="G18" s="480">
        <v>3</v>
      </c>
      <c r="H18" s="480">
        <v>8</v>
      </c>
      <c r="I18" s="480">
        <v>10</v>
      </c>
      <c r="J18" s="480">
        <v>13</v>
      </c>
      <c r="K18" s="480">
        <v>4</v>
      </c>
      <c r="L18" s="480">
        <v>3</v>
      </c>
      <c r="M18" s="480">
        <v>2</v>
      </c>
      <c r="N18" s="480">
        <v>0</v>
      </c>
      <c r="O18" s="480">
        <v>0</v>
      </c>
      <c r="P18" s="480">
        <v>0</v>
      </c>
      <c r="Q18" s="480">
        <v>0</v>
      </c>
      <c r="R18" s="480">
        <v>0</v>
      </c>
      <c r="S18" s="480">
        <v>0</v>
      </c>
      <c r="T18" s="480">
        <v>0</v>
      </c>
      <c r="U18" s="480">
        <v>0</v>
      </c>
      <c r="V18" s="480">
        <v>0</v>
      </c>
      <c r="W18" s="480">
        <v>0</v>
      </c>
      <c r="X18" s="480">
        <v>0</v>
      </c>
      <c r="Y18" s="480">
        <v>0</v>
      </c>
      <c r="Z18" s="480">
        <v>0</v>
      </c>
      <c r="AA18" s="480">
        <v>0</v>
      </c>
      <c r="AB18" s="480">
        <v>0</v>
      </c>
      <c r="AC18" s="480">
        <v>0</v>
      </c>
      <c r="AD18" s="480">
        <v>0</v>
      </c>
      <c r="AE18" s="480">
        <v>0</v>
      </c>
      <c r="AF18" s="480">
        <v>0</v>
      </c>
      <c r="AG18" s="480">
        <v>0</v>
      </c>
      <c r="AH18" s="480">
        <v>0</v>
      </c>
      <c r="AI18" s="480">
        <v>0</v>
      </c>
      <c r="AJ18" s="480">
        <v>0</v>
      </c>
      <c r="AK18" s="480">
        <v>0</v>
      </c>
      <c r="AL18" s="480">
        <v>0</v>
      </c>
      <c r="AM18" s="480">
        <v>0</v>
      </c>
      <c r="AN18" s="480">
        <v>0</v>
      </c>
      <c r="AO18" s="480">
        <v>0</v>
      </c>
      <c r="AP18" s="480">
        <v>0</v>
      </c>
      <c r="AQ18" s="480">
        <v>0</v>
      </c>
      <c r="AR18" s="480">
        <v>0</v>
      </c>
      <c r="AS18" s="480">
        <v>0</v>
      </c>
      <c r="AT18" s="480">
        <v>0</v>
      </c>
      <c r="AU18" s="480">
        <v>0</v>
      </c>
      <c r="AV18" s="480">
        <v>0</v>
      </c>
      <c r="AW18" s="480">
        <v>0</v>
      </c>
      <c r="AX18" s="480">
        <v>0</v>
      </c>
      <c r="AY18" s="480">
        <v>0</v>
      </c>
      <c r="AZ18" s="480">
        <v>0</v>
      </c>
      <c r="BA18" s="480">
        <v>0</v>
      </c>
      <c r="BB18" s="480">
        <v>0</v>
      </c>
      <c r="BC18" s="480">
        <v>0</v>
      </c>
      <c r="BD18" s="480">
        <v>0</v>
      </c>
      <c r="BE18" s="480">
        <v>0</v>
      </c>
      <c r="BF18" s="481">
        <f t="shared" si="0"/>
        <v>30</v>
      </c>
      <c r="BG18" s="481">
        <f t="shared" si="0"/>
        <v>19</v>
      </c>
      <c r="BH18" s="482">
        <f t="shared" si="1"/>
        <v>0</v>
      </c>
      <c r="BI18" s="482">
        <f t="shared" si="1"/>
        <v>0</v>
      </c>
      <c r="BJ18" s="483">
        <f t="shared" si="2"/>
        <v>30</v>
      </c>
      <c r="BK18" s="483">
        <f t="shared" si="2"/>
        <v>19</v>
      </c>
    </row>
    <row r="19" spans="1:63" ht="24.9" x14ac:dyDescent="0.45">
      <c r="A19" s="480" t="s">
        <v>719</v>
      </c>
      <c r="B19" s="480" t="s">
        <v>461</v>
      </c>
      <c r="C19" s="480" t="s">
        <v>40</v>
      </c>
      <c r="D19" s="480" t="s">
        <v>702</v>
      </c>
      <c r="E19" s="480" t="s">
        <v>725</v>
      </c>
      <c r="F19" s="480">
        <v>0</v>
      </c>
      <c r="G19" s="480">
        <v>0</v>
      </c>
      <c r="H19" s="480">
        <v>5</v>
      </c>
      <c r="I19" s="480">
        <v>5</v>
      </c>
      <c r="J19" s="480">
        <v>1</v>
      </c>
      <c r="K19" s="480">
        <v>2</v>
      </c>
      <c r="L19" s="480">
        <v>1</v>
      </c>
      <c r="M19" s="480">
        <v>7</v>
      </c>
      <c r="N19" s="480">
        <v>8</v>
      </c>
      <c r="O19" s="480">
        <v>6</v>
      </c>
      <c r="P19" s="480">
        <v>9</v>
      </c>
      <c r="Q19" s="480">
        <v>8</v>
      </c>
      <c r="R19" s="480">
        <v>8</v>
      </c>
      <c r="S19" s="480">
        <v>8</v>
      </c>
      <c r="T19" s="480">
        <v>8</v>
      </c>
      <c r="U19" s="480">
        <v>6</v>
      </c>
      <c r="V19" s="480">
        <v>7</v>
      </c>
      <c r="W19" s="480">
        <v>7</v>
      </c>
      <c r="X19" s="480">
        <v>9</v>
      </c>
      <c r="Y19" s="480">
        <v>8</v>
      </c>
      <c r="Z19" s="480">
        <v>16</v>
      </c>
      <c r="AA19" s="480">
        <v>15</v>
      </c>
      <c r="AB19" s="480">
        <v>25</v>
      </c>
      <c r="AC19" s="480">
        <v>10</v>
      </c>
      <c r="AD19" s="480">
        <v>15</v>
      </c>
      <c r="AE19" s="480">
        <v>6</v>
      </c>
      <c r="AF19" s="480">
        <v>0</v>
      </c>
      <c r="AG19" s="480">
        <v>0</v>
      </c>
      <c r="AH19" s="480">
        <v>0</v>
      </c>
      <c r="AI19" s="480">
        <v>0</v>
      </c>
      <c r="AJ19" s="480">
        <v>0</v>
      </c>
      <c r="AK19" s="480">
        <v>0</v>
      </c>
      <c r="AL19" s="480">
        <v>0</v>
      </c>
      <c r="AM19" s="480">
        <v>0</v>
      </c>
      <c r="AN19" s="480">
        <v>0</v>
      </c>
      <c r="AO19" s="480">
        <v>0</v>
      </c>
      <c r="AP19" s="480">
        <v>0</v>
      </c>
      <c r="AQ19" s="480">
        <v>0</v>
      </c>
      <c r="AR19" s="480">
        <v>0</v>
      </c>
      <c r="AS19" s="480">
        <v>0</v>
      </c>
      <c r="AT19" s="480">
        <v>0</v>
      </c>
      <c r="AU19" s="480">
        <v>0</v>
      </c>
      <c r="AV19" s="480">
        <v>0</v>
      </c>
      <c r="AW19" s="480">
        <v>0</v>
      </c>
      <c r="AX19" s="480">
        <v>0</v>
      </c>
      <c r="AY19" s="480">
        <v>0</v>
      </c>
      <c r="AZ19" s="480">
        <v>0</v>
      </c>
      <c r="BA19" s="480">
        <v>0</v>
      </c>
      <c r="BB19" s="480">
        <v>0</v>
      </c>
      <c r="BC19" s="480">
        <v>0</v>
      </c>
      <c r="BD19" s="480">
        <v>0</v>
      </c>
      <c r="BE19" s="480">
        <v>0</v>
      </c>
      <c r="BF19" s="481">
        <f t="shared" si="0"/>
        <v>112</v>
      </c>
      <c r="BG19" s="481">
        <f t="shared" si="0"/>
        <v>88</v>
      </c>
      <c r="BH19" s="482">
        <f t="shared" si="1"/>
        <v>0</v>
      </c>
      <c r="BI19" s="482">
        <f t="shared" si="1"/>
        <v>0</v>
      </c>
      <c r="BJ19" s="483">
        <f t="shared" si="2"/>
        <v>112</v>
      </c>
      <c r="BK19" s="483">
        <f t="shared" si="2"/>
        <v>88</v>
      </c>
    </row>
    <row r="20" spans="1:63" ht="24.9" x14ac:dyDescent="0.45">
      <c r="A20" s="480" t="s">
        <v>720</v>
      </c>
      <c r="B20" s="480" t="s">
        <v>461</v>
      </c>
      <c r="C20" s="480" t="s">
        <v>40</v>
      </c>
      <c r="D20" s="480" t="s">
        <v>702</v>
      </c>
      <c r="E20" s="480" t="s">
        <v>725</v>
      </c>
      <c r="F20" s="480">
        <v>0</v>
      </c>
      <c r="G20" s="480">
        <v>0</v>
      </c>
      <c r="H20" s="480">
        <v>0</v>
      </c>
      <c r="I20" s="480">
        <v>0</v>
      </c>
      <c r="J20" s="480">
        <v>5</v>
      </c>
      <c r="K20" s="480">
        <v>4</v>
      </c>
      <c r="L20" s="480">
        <v>3</v>
      </c>
      <c r="M20" s="480">
        <v>7</v>
      </c>
      <c r="N20" s="480">
        <v>11</v>
      </c>
      <c r="O20" s="480">
        <v>2</v>
      </c>
      <c r="P20" s="480">
        <v>11</v>
      </c>
      <c r="Q20" s="480">
        <v>11</v>
      </c>
      <c r="R20" s="480">
        <v>17</v>
      </c>
      <c r="S20" s="480">
        <v>12</v>
      </c>
      <c r="T20" s="480">
        <v>9</v>
      </c>
      <c r="U20" s="480">
        <v>8</v>
      </c>
      <c r="V20" s="480">
        <v>14</v>
      </c>
      <c r="W20" s="480">
        <v>8</v>
      </c>
      <c r="X20" s="480">
        <v>14</v>
      </c>
      <c r="Y20" s="480">
        <v>12</v>
      </c>
      <c r="Z20" s="480">
        <v>0</v>
      </c>
      <c r="AA20" s="480">
        <v>0</v>
      </c>
      <c r="AB20" s="480">
        <v>0</v>
      </c>
      <c r="AC20" s="480">
        <v>0</v>
      </c>
      <c r="AD20" s="480">
        <v>0</v>
      </c>
      <c r="AE20" s="480">
        <v>0</v>
      </c>
      <c r="AF20" s="480">
        <v>0</v>
      </c>
      <c r="AG20" s="480">
        <v>0</v>
      </c>
      <c r="AH20" s="480">
        <v>0</v>
      </c>
      <c r="AI20" s="480">
        <v>0</v>
      </c>
      <c r="AJ20" s="480">
        <v>0</v>
      </c>
      <c r="AK20" s="480">
        <v>0</v>
      </c>
      <c r="AL20" s="480">
        <v>0</v>
      </c>
      <c r="AM20" s="480">
        <v>0</v>
      </c>
      <c r="AN20" s="480">
        <v>0</v>
      </c>
      <c r="AO20" s="480">
        <v>0</v>
      </c>
      <c r="AP20" s="480">
        <v>0</v>
      </c>
      <c r="AQ20" s="480">
        <v>0</v>
      </c>
      <c r="AR20" s="480">
        <v>0</v>
      </c>
      <c r="AS20" s="480">
        <v>0</v>
      </c>
      <c r="AT20" s="480">
        <v>0</v>
      </c>
      <c r="AU20" s="480">
        <v>0</v>
      </c>
      <c r="AV20" s="480">
        <v>0</v>
      </c>
      <c r="AW20" s="480">
        <v>0</v>
      </c>
      <c r="AX20" s="480">
        <v>0</v>
      </c>
      <c r="AY20" s="480">
        <v>0</v>
      </c>
      <c r="AZ20" s="480">
        <v>0</v>
      </c>
      <c r="BA20" s="480">
        <v>0</v>
      </c>
      <c r="BB20" s="480">
        <v>0</v>
      </c>
      <c r="BC20" s="480">
        <v>0</v>
      </c>
      <c r="BD20" s="480">
        <v>0</v>
      </c>
      <c r="BE20" s="480">
        <v>0</v>
      </c>
      <c r="BF20" s="481">
        <f t="shared" si="0"/>
        <v>84</v>
      </c>
      <c r="BG20" s="481">
        <f t="shared" si="0"/>
        <v>64</v>
      </c>
      <c r="BH20" s="482">
        <f t="shared" si="1"/>
        <v>0</v>
      </c>
      <c r="BI20" s="482">
        <f t="shared" si="1"/>
        <v>0</v>
      </c>
      <c r="BJ20" s="483">
        <f t="shared" si="2"/>
        <v>84</v>
      </c>
      <c r="BK20" s="483">
        <f t="shared" si="2"/>
        <v>64</v>
      </c>
    </row>
    <row r="21" spans="1:63" ht="24.9" x14ac:dyDescent="0.45">
      <c r="A21" s="480" t="s">
        <v>721</v>
      </c>
      <c r="B21" s="480" t="s">
        <v>461</v>
      </c>
      <c r="C21" s="480" t="s">
        <v>40</v>
      </c>
      <c r="D21" s="480" t="s">
        <v>702</v>
      </c>
      <c r="E21" s="480" t="s">
        <v>725</v>
      </c>
      <c r="F21" s="480">
        <v>0</v>
      </c>
      <c r="G21" s="480">
        <v>0</v>
      </c>
      <c r="H21" s="480">
        <v>9</v>
      </c>
      <c r="I21" s="480">
        <v>8</v>
      </c>
      <c r="J21" s="480">
        <v>13</v>
      </c>
      <c r="K21" s="480">
        <v>14</v>
      </c>
      <c r="L21" s="480">
        <v>14</v>
      </c>
      <c r="M21" s="480">
        <v>12</v>
      </c>
      <c r="N21" s="480">
        <v>19</v>
      </c>
      <c r="O21" s="480">
        <v>11</v>
      </c>
      <c r="P21" s="480">
        <v>19</v>
      </c>
      <c r="Q21" s="480">
        <v>19</v>
      </c>
      <c r="R21" s="480">
        <v>14</v>
      </c>
      <c r="S21" s="480">
        <v>22</v>
      </c>
      <c r="T21" s="480">
        <v>11</v>
      </c>
      <c r="U21" s="480">
        <v>13</v>
      </c>
      <c r="V21" s="480">
        <v>18</v>
      </c>
      <c r="W21" s="480">
        <v>16</v>
      </c>
      <c r="X21" s="480">
        <v>23</v>
      </c>
      <c r="Y21" s="480">
        <v>12</v>
      </c>
      <c r="Z21" s="480">
        <v>0</v>
      </c>
      <c r="AA21" s="480">
        <v>0</v>
      </c>
      <c r="AB21" s="480">
        <v>0</v>
      </c>
      <c r="AC21" s="480">
        <v>0</v>
      </c>
      <c r="AD21" s="480">
        <v>0</v>
      </c>
      <c r="AE21" s="480">
        <v>0</v>
      </c>
      <c r="AF21" s="480">
        <v>0</v>
      </c>
      <c r="AG21" s="480">
        <v>0</v>
      </c>
      <c r="AH21" s="480">
        <v>0</v>
      </c>
      <c r="AI21" s="480">
        <v>0</v>
      </c>
      <c r="AJ21" s="480">
        <v>0</v>
      </c>
      <c r="AK21" s="480">
        <v>0</v>
      </c>
      <c r="AL21" s="480">
        <v>0</v>
      </c>
      <c r="AM21" s="480">
        <v>0</v>
      </c>
      <c r="AN21" s="480">
        <v>0</v>
      </c>
      <c r="AO21" s="480">
        <v>0</v>
      </c>
      <c r="AP21" s="480">
        <v>0</v>
      </c>
      <c r="AQ21" s="480">
        <v>0</v>
      </c>
      <c r="AR21" s="480">
        <v>0</v>
      </c>
      <c r="AS21" s="480">
        <v>0</v>
      </c>
      <c r="AT21" s="480">
        <v>0</v>
      </c>
      <c r="AU21" s="480">
        <v>0</v>
      </c>
      <c r="AV21" s="480">
        <v>0</v>
      </c>
      <c r="AW21" s="480">
        <v>0</v>
      </c>
      <c r="AX21" s="480">
        <v>0</v>
      </c>
      <c r="AY21" s="480">
        <v>0</v>
      </c>
      <c r="AZ21" s="480">
        <v>0</v>
      </c>
      <c r="BA21" s="480">
        <v>0</v>
      </c>
      <c r="BB21" s="480">
        <v>0</v>
      </c>
      <c r="BC21" s="480">
        <v>0</v>
      </c>
      <c r="BD21" s="480">
        <v>0</v>
      </c>
      <c r="BE21" s="480">
        <v>0</v>
      </c>
      <c r="BF21" s="481">
        <f t="shared" si="0"/>
        <v>140</v>
      </c>
      <c r="BG21" s="481">
        <f t="shared" si="0"/>
        <v>127</v>
      </c>
      <c r="BH21" s="482">
        <f t="shared" si="1"/>
        <v>0</v>
      </c>
      <c r="BI21" s="482">
        <f t="shared" si="1"/>
        <v>0</v>
      </c>
      <c r="BJ21" s="483">
        <f t="shared" si="2"/>
        <v>140</v>
      </c>
      <c r="BK21" s="483">
        <f t="shared" si="2"/>
        <v>127</v>
      </c>
    </row>
    <row r="22" spans="1:63" ht="24.9" x14ac:dyDescent="0.45">
      <c r="A22" s="480" t="s">
        <v>722</v>
      </c>
      <c r="B22" s="480" t="s">
        <v>461</v>
      </c>
      <c r="C22" s="480" t="s">
        <v>40</v>
      </c>
      <c r="D22" s="480" t="s">
        <v>702</v>
      </c>
      <c r="E22" s="480" t="s">
        <v>725</v>
      </c>
      <c r="F22" s="480">
        <v>0</v>
      </c>
      <c r="G22" s="480">
        <v>0</v>
      </c>
      <c r="H22" s="480">
        <v>28</v>
      </c>
      <c r="I22" s="480">
        <v>24</v>
      </c>
      <c r="J22" s="480">
        <v>41</v>
      </c>
      <c r="K22" s="480">
        <v>47</v>
      </c>
      <c r="L22" s="480">
        <v>38</v>
      </c>
      <c r="M22" s="480">
        <v>64</v>
      </c>
      <c r="N22" s="480">
        <v>56</v>
      </c>
      <c r="O22" s="480">
        <v>46</v>
      </c>
      <c r="P22" s="480">
        <v>64</v>
      </c>
      <c r="Q22" s="480">
        <v>55</v>
      </c>
      <c r="R22" s="480">
        <v>78</v>
      </c>
      <c r="S22" s="480">
        <v>51</v>
      </c>
      <c r="T22" s="480">
        <v>70</v>
      </c>
      <c r="U22" s="480">
        <v>61</v>
      </c>
      <c r="V22" s="480">
        <v>58</v>
      </c>
      <c r="W22" s="480">
        <v>57</v>
      </c>
      <c r="X22" s="480">
        <v>52</v>
      </c>
      <c r="Y22" s="480">
        <v>48</v>
      </c>
      <c r="Z22" s="480">
        <v>0</v>
      </c>
      <c r="AA22" s="480">
        <v>0</v>
      </c>
      <c r="AB22" s="480">
        <v>0</v>
      </c>
      <c r="AC22" s="480">
        <v>0</v>
      </c>
      <c r="AD22" s="480">
        <v>0</v>
      </c>
      <c r="AE22" s="480">
        <v>0</v>
      </c>
      <c r="AF22" s="480">
        <v>0</v>
      </c>
      <c r="AG22" s="480">
        <v>0</v>
      </c>
      <c r="AH22" s="480">
        <v>0</v>
      </c>
      <c r="AI22" s="480">
        <v>0</v>
      </c>
      <c r="AJ22" s="480">
        <v>0</v>
      </c>
      <c r="AK22" s="480">
        <v>0</v>
      </c>
      <c r="AL22" s="480">
        <v>0</v>
      </c>
      <c r="AM22" s="480">
        <v>0</v>
      </c>
      <c r="AN22" s="480">
        <v>0</v>
      </c>
      <c r="AO22" s="480">
        <v>0</v>
      </c>
      <c r="AP22" s="480">
        <v>0</v>
      </c>
      <c r="AQ22" s="480">
        <v>0</v>
      </c>
      <c r="AR22" s="480">
        <v>0</v>
      </c>
      <c r="AS22" s="480">
        <v>0</v>
      </c>
      <c r="AT22" s="480">
        <v>0</v>
      </c>
      <c r="AU22" s="480">
        <v>0</v>
      </c>
      <c r="AV22" s="480">
        <v>0</v>
      </c>
      <c r="AW22" s="480">
        <v>0</v>
      </c>
      <c r="AX22" s="480">
        <v>0</v>
      </c>
      <c r="AY22" s="480">
        <v>0</v>
      </c>
      <c r="AZ22" s="480">
        <v>0</v>
      </c>
      <c r="BA22" s="480">
        <v>0</v>
      </c>
      <c r="BB22" s="480">
        <v>0</v>
      </c>
      <c r="BC22" s="480">
        <v>0</v>
      </c>
      <c r="BD22" s="480">
        <v>0</v>
      </c>
      <c r="BE22" s="480">
        <v>0</v>
      </c>
      <c r="BF22" s="481">
        <f t="shared" si="0"/>
        <v>485</v>
      </c>
      <c r="BG22" s="481">
        <f t="shared" si="0"/>
        <v>453</v>
      </c>
      <c r="BH22" s="482">
        <f t="shared" si="1"/>
        <v>0</v>
      </c>
      <c r="BI22" s="482">
        <f t="shared" si="1"/>
        <v>0</v>
      </c>
      <c r="BJ22" s="483">
        <f t="shared" si="2"/>
        <v>485</v>
      </c>
      <c r="BK22" s="483">
        <f t="shared" si="2"/>
        <v>453</v>
      </c>
    </row>
    <row r="23" spans="1:63" ht="24.9" x14ac:dyDescent="0.45">
      <c r="A23" s="480" t="s">
        <v>723</v>
      </c>
      <c r="B23" s="480" t="s">
        <v>461</v>
      </c>
      <c r="C23" s="480" t="s">
        <v>40</v>
      </c>
      <c r="D23" s="480" t="s">
        <v>702</v>
      </c>
      <c r="E23" s="480" t="s">
        <v>725</v>
      </c>
      <c r="F23" s="480">
        <v>0</v>
      </c>
      <c r="G23" s="480">
        <v>0</v>
      </c>
      <c r="H23" s="480">
        <v>0</v>
      </c>
      <c r="I23" s="480">
        <v>0</v>
      </c>
      <c r="J23" s="480">
        <v>0</v>
      </c>
      <c r="K23" s="480">
        <v>0</v>
      </c>
      <c r="L23" s="480">
        <v>0</v>
      </c>
      <c r="M23" s="480">
        <v>0</v>
      </c>
      <c r="N23" s="480">
        <v>0</v>
      </c>
      <c r="O23" s="480">
        <v>0</v>
      </c>
      <c r="P23" s="480">
        <v>0</v>
      </c>
      <c r="Q23" s="480">
        <v>0</v>
      </c>
      <c r="R23" s="480">
        <v>0</v>
      </c>
      <c r="S23" s="480">
        <v>0</v>
      </c>
      <c r="T23" s="480">
        <v>0</v>
      </c>
      <c r="U23" s="480">
        <v>0</v>
      </c>
      <c r="V23" s="480">
        <v>0</v>
      </c>
      <c r="W23" s="480">
        <v>0</v>
      </c>
      <c r="X23" s="480">
        <v>0</v>
      </c>
      <c r="Y23" s="480">
        <v>0</v>
      </c>
      <c r="Z23" s="480">
        <v>205</v>
      </c>
      <c r="AA23" s="480">
        <v>174</v>
      </c>
      <c r="AB23" s="480">
        <v>207</v>
      </c>
      <c r="AC23" s="480">
        <v>192</v>
      </c>
      <c r="AD23" s="480">
        <v>206</v>
      </c>
      <c r="AE23" s="480">
        <v>188</v>
      </c>
      <c r="AF23" s="480">
        <v>0</v>
      </c>
      <c r="AG23" s="480">
        <v>0</v>
      </c>
      <c r="AH23" s="480">
        <v>0</v>
      </c>
      <c r="AI23" s="480">
        <v>0</v>
      </c>
      <c r="AJ23" s="480">
        <v>0</v>
      </c>
      <c r="AK23" s="480">
        <v>0</v>
      </c>
      <c r="AL23" s="480">
        <v>0</v>
      </c>
      <c r="AM23" s="480">
        <v>0</v>
      </c>
      <c r="AN23" s="480">
        <v>0</v>
      </c>
      <c r="AO23" s="480">
        <v>0</v>
      </c>
      <c r="AP23" s="480">
        <v>0</v>
      </c>
      <c r="AQ23" s="480">
        <v>0</v>
      </c>
      <c r="AR23" s="480">
        <v>0</v>
      </c>
      <c r="AS23" s="480">
        <v>0</v>
      </c>
      <c r="AT23" s="480">
        <v>0</v>
      </c>
      <c r="AU23" s="480">
        <v>0</v>
      </c>
      <c r="AV23" s="480">
        <v>0</v>
      </c>
      <c r="AW23" s="480">
        <v>0</v>
      </c>
      <c r="AX23" s="480">
        <v>0</v>
      </c>
      <c r="AY23" s="480">
        <v>0</v>
      </c>
      <c r="AZ23" s="480">
        <v>0</v>
      </c>
      <c r="BA23" s="480">
        <v>0</v>
      </c>
      <c r="BB23" s="480">
        <v>0</v>
      </c>
      <c r="BC23" s="480">
        <v>0</v>
      </c>
      <c r="BD23" s="480">
        <v>0</v>
      </c>
      <c r="BE23" s="480">
        <v>0</v>
      </c>
      <c r="BF23" s="481">
        <f t="shared" si="0"/>
        <v>618</v>
      </c>
      <c r="BG23" s="481">
        <f t="shared" si="0"/>
        <v>554</v>
      </c>
      <c r="BH23" s="482">
        <f t="shared" si="1"/>
        <v>0</v>
      </c>
      <c r="BI23" s="482">
        <f t="shared" si="1"/>
        <v>0</v>
      </c>
      <c r="BJ23" s="483">
        <f t="shared" si="2"/>
        <v>618</v>
      </c>
      <c r="BK23" s="483">
        <f t="shared" si="2"/>
        <v>554</v>
      </c>
    </row>
    <row r="24" spans="1:63" ht="24.9" x14ac:dyDescent="0.45">
      <c r="A24" s="480" t="s">
        <v>724</v>
      </c>
      <c r="B24" s="480" t="s">
        <v>461</v>
      </c>
      <c r="C24" s="480" t="s">
        <v>40</v>
      </c>
      <c r="D24" s="480" t="s">
        <v>702</v>
      </c>
      <c r="E24" s="480" t="s">
        <v>703</v>
      </c>
      <c r="F24" s="480">
        <v>0</v>
      </c>
      <c r="G24" s="480">
        <v>0</v>
      </c>
      <c r="H24" s="480">
        <v>3</v>
      </c>
      <c r="I24" s="480">
        <v>1</v>
      </c>
      <c r="J24" s="480">
        <v>2</v>
      </c>
      <c r="K24" s="480">
        <v>6</v>
      </c>
      <c r="L24" s="480">
        <v>0</v>
      </c>
      <c r="M24" s="480">
        <v>0</v>
      </c>
      <c r="N24" s="480">
        <v>12</v>
      </c>
      <c r="O24" s="480">
        <v>4</v>
      </c>
      <c r="P24" s="480">
        <v>17</v>
      </c>
      <c r="Q24" s="480">
        <v>7</v>
      </c>
      <c r="R24" s="480">
        <v>13</v>
      </c>
      <c r="S24" s="480">
        <v>8</v>
      </c>
      <c r="T24" s="480">
        <v>12</v>
      </c>
      <c r="U24" s="480">
        <v>9</v>
      </c>
      <c r="V24" s="480">
        <v>10</v>
      </c>
      <c r="W24" s="480">
        <v>5</v>
      </c>
      <c r="X24" s="480">
        <v>11</v>
      </c>
      <c r="Y24" s="480">
        <v>5</v>
      </c>
      <c r="Z24" s="480">
        <v>8</v>
      </c>
      <c r="AA24" s="480">
        <v>12</v>
      </c>
      <c r="AB24" s="480">
        <v>7</v>
      </c>
      <c r="AC24" s="480">
        <v>7</v>
      </c>
      <c r="AD24" s="480">
        <v>5</v>
      </c>
      <c r="AE24" s="480">
        <v>3</v>
      </c>
      <c r="AF24" s="480">
        <v>0</v>
      </c>
      <c r="AG24" s="480">
        <v>0</v>
      </c>
      <c r="AH24" s="480">
        <v>0</v>
      </c>
      <c r="AI24" s="480">
        <v>0</v>
      </c>
      <c r="AJ24" s="480">
        <v>0</v>
      </c>
      <c r="AK24" s="480">
        <v>0</v>
      </c>
      <c r="AL24" s="480">
        <v>0</v>
      </c>
      <c r="AM24" s="480">
        <v>0</v>
      </c>
      <c r="AN24" s="480">
        <v>0</v>
      </c>
      <c r="AO24" s="480">
        <v>0</v>
      </c>
      <c r="AP24" s="480">
        <v>0</v>
      </c>
      <c r="AQ24" s="480">
        <v>0</v>
      </c>
      <c r="AR24" s="480">
        <v>0</v>
      </c>
      <c r="AS24" s="480">
        <v>0</v>
      </c>
      <c r="AT24" s="480">
        <v>0</v>
      </c>
      <c r="AU24" s="480">
        <v>0</v>
      </c>
      <c r="AV24" s="480">
        <v>0</v>
      </c>
      <c r="AW24" s="480">
        <v>0</v>
      </c>
      <c r="AX24" s="480">
        <v>0</v>
      </c>
      <c r="AY24" s="480">
        <v>0</v>
      </c>
      <c r="AZ24" s="480">
        <v>0</v>
      </c>
      <c r="BA24" s="480">
        <v>0</v>
      </c>
      <c r="BB24" s="480">
        <v>0</v>
      </c>
      <c r="BC24" s="480">
        <v>0</v>
      </c>
      <c r="BD24" s="480">
        <v>0</v>
      </c>
      <c r="BE24" s="480">
        <v>0</v>
      </c>
      <c r="BF24" s="481">
        <f t="shared" si="0"/>
        <v>100</v>
      </c>
      <c r="BG24" s="481">
        <f t="shared" si="0"/>
        <v>67</v>
      </c>
      <c r="BH24" s="482">
        <f t="shared" si="1"/>
        <v>0</v>
      </c>
      <c r="BI24" s="482">
        <f t="shared" si="1"/>
        <v>0</v>
      </c>
      <c r="BJ24" s="483">
        <f t="shared" si="2"/>
        <v>100</v>
      </c>
      <c r="BK24" s="483">
        <f t="shared" si="2"/>
        <v>67</v>
      </c>
    </row>
    <row r="25" spans="1:63" ht="24.9" x14ac:dyDescent="0.45">
      <c r="A25" s="480" t="s">
        <v>726</v>
      </c>
      <c r="B25" s="480" t="s">
        <v>461</v>
      </c>
      <c r="C25" s="480" t="s">
        <v>40</v>
      </c>
      <c r="D25" s="480" t="s">
        <v>706</v>
      </c>
      <c r="E25" s="480" t="s">
        <v>707</v>
      </c>
      <c r="F25" s="480">
        <v>0</v>
      </c>
      <c r="G25" s="480">
        <v>0</v>
      </c>
      <c r="H25" s="480">
        <v>0</v>
      </c>
      <c r="I25" s="480">
        <v>0</v>
      </c>
      <c r="J25" s="480">
        <v>0</v>
      </c>
      <c r="K25" s="480">
        <v>0</v>
      </c>
      <c r="L25" s="480">
        <v>0</v>
      </c>
      <c r="M25" s="480">
        <v>0</v>
      </c>
      <c r="N25" s="480">
        <v>5</v>
      </c>
      <c r="O25" s="480">
        <v>0</v>
      </c>
      <c r="P25" s="480">
        <v>7</v>
      </c>
      <c r="Q25" s="480">
        <v>6</v>
      </c>
      <c r="R25" s="480">
        <v>0</v>
      </c>
      <c r="S25" s="480">
        <v>0</v>
      </c>
      <c r="T25" s="480">
        <v>8</v>
      </c>
      <c r="U25" s="480">
        <v>1</v>
      </c>
      <c r="V25" s="480">
        <v>6</v>
      </c>
      <c r="W25" s="480">
        <v>6</v>
      </c>
      <c r="X25" s="480">
        <v>14</v>
      </c>
      <c r="Y25" s="480">
        <v>4</v>
      </c>
      <c r="Z25" s="480">
        <v>23</v>
      </c>
      <c r="AA25" s="480">
        <v>13</v>
      </c>
      <c r="AB25" s="480">
        <v>27</v>
      </c>
      <c r="AC25" s="480">
        <v>20</v>
      </c>
      <c r="AD25" s="480">
        <v>19</v>
      </c>
      <c r="AE25" s="480">
        <v>17</v>
      </c>
      <c r="AF25" s="480">
        <v>0</v>
      </c>
      <c r="AG25" s="480">
        <v>0</v>
      </c>
      <c r="AH25" s="480">
        <v>0</v>
      </c>
      <c r="AI25" s="480">
        <v>0</v>
      </c>
      <c r="AJ25" s="480">
        <v>0</v>
      </c>
      <c r="AK25" s="480">
        <v>0</v>
      </c>
      <c r="AL25" s="480">
        <v>0</v>
      </c>
      <c r="AM25" s="480">
        <v>0</v>
      </c>
      <c r="AN25" s="480">
        <v>0</v>
      </c>
      <c r="AO25" s="480">
        <v>0</v>
      </c>
      <c r="AP25" s="480">
        <v>0</v>
      </c>
      <c r="AQ25" s="480">
        <v>0</v>
      </c>
      <c r="AR25" s="480">
        <v>0</v>
      </c>
      <c r="AS25" s="480">
        <v>0</v>
      </c>
      <c r="AT25" s="480">
        <v>0</v>
      </c>
      <c r="AU25" s="480">
        <v>0</v>
      </c>
      <c r="AV25" s="480">
        <v>0</v>
      </c>
      <c r="AW25" s="480">
        <v>0</v>
      </c>
      <c r="AX25" s="480">
        <v>0</v>
      </c>
      <c r="AY25" s="480">
        <v>0</v>
      </c>
      <c r="AZ25" s="480">
        <v>0</v>
      </c>
      <c r="BA25" s="480">
        <v>0</v>
      </c>
      <c r="BB25" s="480">
        <v>0</v>
      </c>
      <c r="BC25" s="480">
        <v>0</v>
      </c>
      <c r="BD25" s="480">
        <v>0</v>
      </c>
      <c r="BE25" s="480">
        <v>0</v>
      </c>
      <c r="BF25" s="481">
        <f t="shared" si="0"/>
        <v>109</v>
      </c>
      <c r="BG25" s="481">
        <f t="shared" si="0"/>
        <v>67</v>
      </c>
      <c r="BH25" s="482">
        <f t="shared" si="1"/>
        <v>0</v>
      </c>
      <c r="BI25" s="482">
        <f t="shared" si="1"/>
        <v>0</v>
      </c>
      <c r="BJ25" s="483">
        <f t="shared" si="2"/>
        <v>109</v>
      </c>
      <c r="BK25" s="483">
        <f t="shared" si="2"/>
        <v>67</v>
      </c>
    </row>
    <row r="26" spans="1:63" ht="24.9" x14ac:dyDescent="0.45">
      <c r="A26" s="480" t="s">
        <v>727</v>
      </c>
      <c r="B26" s="480" t="s">
        <v>461</v>
      </c>
      <c r="C26" s="480" t="s">
        <v>40</v>
      </c>
      <c r="D26" s="480" t="s">
        <v>706</v>
      </c>
      <c r="E26" s="480" t="s">
        <v>707</v>
      </c>
      <c r="F26" s="480">
        <v>0</v>
      </c>
      <c r="G26" s="480">
        <v>0</v>
      </c>
      <c r="H26" s="480">
        <v>38</v>
      </c>
      <c r="I26" s="480">
        <v>51</v>
      </c>
      <c r="J26" s="480">
        <v>43</v>
      </c>
      <c r="K26" s="480">
        <v>52</v>
      </c>
      <c r="L26" s="480">
        <v>46</v>
      </c>
      <c r="M26" s="480">
        <v>45</v>
      </c>
      <c r="N26" s="480">
        <v>53</v>
      </c>
      <c r="O26" s="480">
        <v>43</v>
      </c>
      <c r="P26" s="480">
        <v>50</v>
      </c>
      <c r="Q26" s="480">
        <v>50</v>
      </c>
      <c r="R26" s="480">
        <v>51</v>
      </c>
      <c r="S26" s="480">
        <v>56</v>
      </c>
      <c r="T26" s="480">
        <v>54</v>
      </c>
      <c r="U26" s="480">
        <v>53</v>
      </c>
      <c r="V26" s="480">
        <v>50</v>
      </c>
      <c r="W26" s="480">
        <v>47</v>
      </c>
      <c r="X26" s="480">
        <v>54</v>
      </c>
      <c r="Y26" s="480">
        <v>60</v>
      </c>
      <c r="Z26" s="480">
        <v>0</v>
      </c>
      <c r="AA26" s="480">
        <v>0</v>
      </c>
      <c r="AB26" s="480">
        <v>0</v>
      </c>
      <c r="AC26" s="480">
        <v>0</v>
      </c>
      <c r="AD26" s="480">
        <v>0</v>
      </c>
      <c r="AE26" s="480">
        <v>0</v>
      </c>
      <c r="AF26" s="480">
        <v>0</v>
      </c>
      <c r="AG26" s="480">
        <v>0</v>
      </c>
      <c r="AH26" s="480">
        <v>0</v>
      </c>
      <c r="AI26" s="480">
        <v>0</v>
      </c>
      <c r="AJ26" s="480">
        <v>0</v>
      </c>
      <c r="AK26" s="480">
        <v>0</v>
      </c>
      <c r="AL26" s="480">
        <v>0</v>
      </c>
      <c r="AM26" s="480">
        <v>0</v>
      </c>
      <c r="AN26" s="480">
        <v>0</v>
      </c>
      <c r="AO26" s="480">
        <v>0</v>
      </c>
      <c r="AP26" s="480">
        <v>0</v>
      </c>
      <c r="AQ26" s="480">
        <v>0</v>
      </c>
      <c r="AR26" s="480">
        <v>0</v>
      </c>
      <c r="AS26" s="480">
        <v>0</v>
      </c>
      <c r="AT26" s="480">
        <v>0</v>
      </c>
      <c r="AU26" s="480">
        <v>0</v>
      </c>
      <c r="AV26" s="480">
        <v>0</v>
      </c>
      <c r="AW26" s="480">
        <v>0</v>
      </c>
      <c r="AX26" s="480">
        <v>0</v>
      </c>
      <c r="AY26" s="480">
        <v>0</v>
      </c>
      <c r="AZ26" s="480">
        <v>0</v>
      </c>
      <c r="BA26" s="480">
        <v>0</v>
      </c>
      <c r="BB26" s="480">
        <v>0</v>
      </c>
      <c r="BC26" s="480">
        <v>0</v>
      </c>
      <c r="BD26" s="480">
        <v>0</v>
      </c>
      <c r="BE26" s="480">
        <v>0</v>
      </c>
      <c r="BF26" s="481">
        <f t="shared" si="0"/>
        <v>439</v>
      </c>
      <c r="BG26" s="481">
        <f t="shared" si="0"/>
        <v>457</v>
      </c>
      <c r="BH26" s="482">
        <f t="shared" si="1"/>
        <v>0</v>
      </c>
      <c r="BI26" s="482">
        <f t="shared" si="1"/>
        <v>0</v>
      </c>
      <c r="BJ26" s="483">
        <f t="shared" si="2"/>
        <v>439</v>
      </c>
      <c r="BK26" s="483">
        <f t="shared" si="2"/>
        <v>457</v>
      </c>
    </row>
    <row r="27" spans="1:63" ht="24.9" x14ac:dyDescent="0.45">
      <c r="A27" s="480" t="s">
        <v>728</v>
      </c>
      <c r="B27" s="480" t="s">
        <v>461</v>
      </c>
      <c r="C27" s="480" t="s">
        <v>40</v>
      </c>
      <c r="D27" s="480" t="s">
        <v>729</v>
      </c>
      <c r="E27" s="480" t="s">
        <v>1167</v>
      </c>
      <c r="F27" s="480">
        <v>0</v>
      </c>
      <c r="G27" s="480">
        <v>0</v>
      </c>
      <c r="H27" s="480">
        <v>64</v>
      </c>
      <c r="I27" s="480">
        <v>56</v>
      </c>
      <c r="J27" s="480">
        <v>60</v>
      </c>
      <c r="K27" s="480">
        <v>69</v>
      </c>
      <c r="L27" s="480">
        <v>59</v>
      </c>
      <c r="M27" s="480">
        <v>61</v>
      </c>
      <c r="N27" s="480">
        <v>100</v>
      </c>
      <c r="O27" s="480">
        <v>87</v>
      </c>
      <c r="P27" s="480">
        <v>100</v>
      </c>
      <c r="Q27" s="480">
        <v>89</v>
      </c>
      <c r="R27" s="480">
        <v>98</v>
      </c>
      <c r="S27" s="480">
        <v>87</v>
      </c>
      <c r="T27" s="480">
        <v>73</v>
      </c>
      <c r="U27" s="480">
        <v>90</v>
      </c>
      <c r="V27" s="480">
        <v>71</v>
      </c>
      <c r="W27" s="480">
        <v>81</v>
      </c>
      <c r="X27" s="480">
        <v>84</v>
      </c>
      <c r="Y27" s="480">
        <v>80</v>
      </c>
      <c r="Z27" s="480">
        <v>90</v>
      </c>
      <c r="AA27" s="480">
        <v>114</v>
      </c>
      <c r="AB27" s="480">
        <v>105</v>
      </c>
      <c r="AC27" s="480">
        <v>115</v>
      </c>
      <c r="AD27" s="480">
        <v>97</v>
      </c>
      <c r="AE27" s="480">
        <v>102</v>
      </c>
      <c r="AF27" s="480">
        <v>0</v>
      </c>
      <c r="AG27" s="480">
        <v>0</v>
      </c>
      <c r="AH27" s="480">
        <v>0</v>
      </c>
      <c r="AI27" s="480">
        <v>0</v>
      </c>
      <c r="AJ27" s="480">
        <v>0</v>
      </c>
      <c r="AK27" s="480">
        <v>0</v>
      </c>
      <c r="AL27" s="480">
        <v>0</v>
      </c>
      <c r="AM27" s="480">
        <v>0</v>
      </c>
      <c r="AN27" s="480">
        <v>0</v>
      </c>
      <c r="AO27" s="480">
        <v>0</v>
      </c>
      <c r="AP27" s="480">
        <v>0</v>
      </c>
      <c r="AQ27" s="480">
        <v>0</v>
      </c>
      <c r="AR27" s="480">
        <v>0</v>
      </c>
      <c r="AS27" s="480">
        <v>0</v>
      </c>
      <c r="AT27" s="480">
        <v>0</v>
      </c>
      <c r="AU27" s="480">
        <v>0</v>
      </c>
      <c r="AV27" s="480">
        <v>0</v>
      </c>
      <c r="AW27" s="480">
        <v>0</v>
      </c>
      <c r="AX27" s="480">
        <v>0</v>
      </c>
      <c r="AY27" s="480">
        <v>0</v>
      </c>
      <c r="AZ27" s="480">
        <v>0</v>
      </c>
      <c r="BA27" s="480">
        <v>0</v>
      </c>
      <c r="BB27" s="480">
        <v>0</v>
      </c>
      <c r="BC27" s="480">
        <v>0</v>
      </c>
      <c r="BD27" s="480">
        <v>0</v>
      </c>
      <c r="BE27" s="480">
        <v>0</v>
      </c>
      <c r="BF27" s="481">
        <f t="shared" si="0"/>
        <v>1001</v>
      </c>
      <c r="BG27" s="481">
        <f t="shared" si="0"/>
        <v>1031</v>
      </c>
      <c r="BH27" s="482">
        <f t="shared" si="1"/>
        <v>0</v>
      </c>
      <c r="BI27" s="482">
        <f t="shared" si="1"/>
        <v>0</v>
      </c>
      <c r="BJ27" s="483">
        <f t="shared" si="2"/>
        <v>1001</v>
      </c>
      <c r="BK27" s="483">
        <f t="shared" si="2"/>
        <v>1031</v>
      </c>
    </row>
    <row r="28" spans="1:63" ht="24.9" x14ac:dyDescent="0.45">
      <c r="A28" s="480" t="s">
        <v>730</v>
      </c>
      <c r="B28" s="480" t="s">
        <v>461</v>
      </c>
      <c r="C28" s="480" t="s">
        <v>40</v>
      </c>
      <c r="D28" s="480" t="s">
        <v>702</v>
      </c>
      <c r="E28" s="484" t="s">
        <v>725</v>
      </c>
      <c r="F28" s="480">
        <v>0</v>
      </c>
      <c r="G28" s="480">
        <v>0</v>
      </c>
      <c r="H28" s="480">
        <v>1</v>
      </c>
      <c r="I28" s="480">
        <v>2</v>
      </c>
      <c r="J28" s="480">
        <v>6</v>
      </c>
      <c r="K28" s="480">
        <v>3</v>
      </c>
      <c r="L28" s="480">
        <v>11</v>
      </c>
      <c r="M28" s="480">
        <v>10</v>
      </c>
      <c r="N28" s="480">
        <v>9</v>
      </c>
      <c r="O28" s="480">
        <v>3</v>
      </c>
      <c r="P28" s="480">
        <v>9</v>
      </c>
      <c r="Q28" s="480">
        <v>9</v>
      </c>
      <c r="R28" s="480">
        <v>5</v>
      </c>
      <c r="S28" s="480">
        <v>12</v>
      </c>
      <c r="T28" s="480">
        <v>7</v>
      </c>
      <c r="U28" s="480">
        <v>7</v>
      </c>
      <c r="V28" s="480">
        <v>8</v>
      </c>
      <c r="W28" s="480">
        <v>5</v>
      </c>
      <c r="X28" s="480">
        <v>5</v>
      </c>
      <c r="Y28" s="480">
        <v>10</v>
      </c>
      <c r="Z28" s="480">
        <v>0</v>
      </c>
      <c r="AA28" s="480">
        <v>0</v>
      </c>
      <c r="AB28" s="480">
        <v>0</v>
      </c>
      <c r="AC28" s="480">
        <v>0</v>
      </c>
      <c r="AD28" s="480">
        <v>0</v>
      </c>
      <c r="AE28" s="480">
        <v>0</v>
      </c>
      <c r="AF28" s="480">
        <v>0</v>
      </c>
      <c r="AG28" s="480">
        <v>0</v>
      </c>
      <c r="AH28" s="480">
        <v>0</v>
      </c>
      <c r="AI28" s="480">
        <v>0</v>
      </c>
      <c r="AJ28" s="480">
        <v>0</v>
      </c>
      <c r="AK28" s="480">
        <v>0</v>
      </c>
      <c r="AL28" s="480">
        <v>0</v>
      </c>
      <c r="AM28" s="480">
        <v>0</v>
      </c>
      <c r="AN28" s="480">
        <v>0</v>
      </c>
      <c r="AO28" s="480">
        <v>0</v>
      </c>
      <c r="AP28" s="480">
        <v>0</v>
      </c>
      <c r="AQ28" s="480">
        <v>0</v>
      </c>
      <c r="AR28" s="480">
        <v>0</v>
      </c>
      <c r="AS28" s="480">
        <v>0</v>
      </c>
      <c r="AT28" s="480">
        <v>0</v>
      </c>
      <c r="AU28" s="480">
        <v>0</v>
      </c>
      <c r="AV28" s="480">
        <v>0</v>
      </c>
      <c r="AW28" s="480">
        <v>0</v>
      </c>
      <c r="AX28" s="480">
        <v>0</v>
      </c>
      <c r="AY28" s="480">
        <v>0</v>
      </c>
      <c r="AZ28" s="480">
        <v>0</v>
      </c>
      <c r="BA28" s="480">
        <v>0</v>
      </c>
      <c r="BB28" s="480">
        <v>0</v>
      </c>
      <c r="BC28" s="480">
        <v>0</v>
      </c>
      <c r="BD28" s="480">
        <v>0</v>
      </c>
      <c r="BE28" s="480">
        <v>0</v>
      </c>
      <c r="BF28" s="481">
        <f t="shared" si="0"/>
        <v>61</v>
      </c>
      <c r="BG28" s="481">
        <f t="shared" si="0"/>
        <v>61</v>
      </c>
      <c r="BH28" s="482">
        <f t="shared" si="1"/>
        <v>0</v>
      </c>
      <c r="BI28" s="482">
        <f t="shared" si="1"/>
        <v>0</v>
      </c>
      <c r="BJ28" s="483">
        <f t="shared" si="2"/>
        <v>61</v>
      </c>
      <c r="BK28" s="483">
        <f t="shared" si="2"/>
        <v>61</v>
      </c>
    </row>
    <row r="29" spans="1:63" ht="24.9" x14ac:dyDescent="0.45">
      <c r="A29" s="480" t="s">
        <v>731</v>
      </c>
      <c r="B29" s="480" t="s">
        <v>461</v>
      </c>
      <c r="C29" s="480" t="s">
        <v>40</v>
      </c>
      <c r="D29" s="480" t="s">
        <v>702</v>
      </c>
      <c r="E29" s="480" t="s">
        <v>725</v>
      </c>
      <c r="F29" s="480">
        <v>0</v>
      </c>
      <c r="G29" s="480">
        <v>0</v>
      </c>
      <c r="H29" s="480">
        <v>0</v>
      </c>
      <c r="I29" s="480">
        <v>0</v>
      </c>
      <c r="J29" s="480">
        <v>33</v>
      </c>
      <c r="K29" s="480">
        <v>33</v>
      </c>
      <c r="L29" s="480">
        <v>39</v>
      </c>
      <c r="M29" s="480">
        <v>38</v>
      </c>
      <c r="N29" s="480">
        <v>57</v>
      </c>
      <c r="O29" s="480">
        <v>43</v>
      </c>
      <c r="P29" s="480">
        <v>54</v>
      </c>
      <c r="Q29" s="480">
        <v>53</v>
      </c>
      <c r="R29" s="480">
        <v>56</v>
      </c>
      <c r="S29" s="480">
        <v>48</v>
      </c>
      <c r="T29" s="480">
        <v>30</v>
      </c>
      <c r="U29" s="480">
        <v>58</v>
      </c>
      <c r="V29" s="480">
        <v>52</v>
      </c>
      <c r="W29" s="480">
        <v>40</v>
      </c>
      <c r="X29" s="480">
        <v>50</v>
      </c>
      <c r="Y29" s="480">
        <v>60</v>
      </c>
      <c r="Z29" s="480">
        <v>63</v>
      </c>
      <c r="AA29" s="480">
        <v>49</v>
      </c>
      <c r="AB29" s="480">
        <v>66</v>
      </c>
      <c r="AC29" s="480">
        <v>53</v>
      </c>
      <c r="AD29" s="480">
        <v>85</v>
      </c>
      <c r="AE29" s="480">
        <v>55</v>
      </c>
      <c r="AF29" s="480">
        <v>0</v>
      </c>
      <c r="AG29" s="480">
        <v>0</v>
      </c>
      <c r="AH29" s="480">
        <v>0</v>
      </c>
      <c r="AI29" s="480">
        <v>0</v>
      </c>
      <c r="AJ29" s="480">
        <v>0</v>
      </c>
      <c r="AK29" s="480">
        <v>0</v>
      </c>
      <c r="AL29" s="480">
        <v>0</v>
      </c>
      <c r="AM29" s="480">
        <v>0</v>
      </c>
      <c r="AN29" s="480">
        <v>0</v>
      </c>
      <c r="AO29" s="480">
        <v>0</v>
      </c>
      <c r="AP29" s="480">
        <v>0</v>
      </c>
      <c r="AQ29" s="480">
        <v>0</v>
      </c>
      <c r="AR29" s="480">
        <v>0</v>
      </c>
      <c r="AS29" s="480">
        <v>0</v>
      </c>
      <c r="AT29" s="480">
        <v>0</v>
      </c>
      <c r="AU29" s="480">
        <v>0</v>
      </c>
      <c r="AV29" s="480">
        <v>0</v>
      </c>
      <c r="AW29" s="480">
        <v>0</v>
      </c>
      <c r="AX29" s="480">
        <v>0</v>
      </c>
      <c r="AY29" s="480">
        <v>0</v>
      </c>
      <c r="AZ29" s="480">
        <v>0</v>
      </c>
      <c r="BA29" s="480">
        <v>0</v>
      </c>
      <c r="BB29" s="480">
        <v>0</v>
      </c>
      <c r="BC29" s="480">
        <v>0</v>
      </c>
      <c r="BD29" s="480">
        <v>0</v>
      </c>
      <c r="BE29" s="480">
        <v>0</v>
      </c>
      <c r="BF29" s="481">
        <f t="shared" si="0"/>
        <v>585</v>
      </c>
      <c r="BG29" s="481">
        <f t="shared" si="0"/>
        <v>530</v>
      </c>
      <c r="BH29" s="482">
        <f t="shared" si="1"/>
        <v>0</v>
      </c>
      <c r="BI29" s="482">
        <f t="shared" si="1"/>
        <v>0</v>
      </c>
      <c r="BJ29" s="483">
        <f t="shared" si="2"/>
        <v>585</v>
      </c>
      <c r="BK29" s="483">
        <f t="shared" si="2"/>
        <v>530</v>
      </c>
    </row>
    <row r="30" spans="1:63" ht="24.9" x14ac:dyDescent="0.45">
      <c r="A30" s="480" t="s">
        <v>732</v>
      </c>
      <c r="B30" s="480" t="s">
        <v>461</v>
      </c>
      <c r="C30" s="480" t="s">
        <v>40</v>
      </c>
      <c r="D30" s="480" t="s">
        <v>702</v>
      </c>
      <c r="E30" s="480" t="s">
        <v>725</v>
      </c>
      <c r="F30" s="480">
        <v>0</v>
      </c>
      <c r="G30" s="480">
        <v>0</v>
      </c>
      <c r="H30" s="480">
        <v>16</v>
      </c>
      <c r="I30" s="480">
        <v>12</v>
      </c>
      <c r="J30" s="480">
        <v>28</v>
      </c>
      <c r="K30" s="480">
        <v>21</v>
      </c>
      <c r="L30" s="480">
        <v>36</v>
      </c>
      <c r="M30" s="480">
        <v>23</v>
      </c>
      <c r="N30" s="480">
        <v>35</v>
      </c>
      <c r="O30" s="480">
        <v>27</v>
      </c>
      <c r="P30" s="480">
        <v>34</v>
      </c>
      <c r="Q30" s="480">
        <v>26</v>
      </c>
      <c r="R30" s="480">
        <v>34</v>
      </c>
      <c r="S30" s="480">
        <v>29</v>
      </c>
      <c r="T30" s="480">
        <v>24</v>
      </c>
      <c r="U30" s="480">
        <v>27</v>
      </c>
      <c r="V30" s="480">
        <v>29</v>
      </c>
      <c r="W30" s="480">
        <v>32</v>
      </c>
      <c r="X30" s="480">
        <v>24</v>
      </c>
      <c r="Y30" s="480">
        <v>26</v>
      </c>
      <c r="Z30" s="480">
        <v>0</v>
      </c>
      <c r="AA30" s="480">
        <v>0</v>
      </c>
      <c r="AB30" s="480">
        <v>0</v>
      </c>
      <c r="AC30" s="480">
        <v>0</v>
      </c>
      <c r="AD30" s="480">
        <v>0</v>
      </c>
      <c r="AE30" s="480">
        <v>0</v>
      </c>
      <c r="AF30" s="480">
        <v>0</v>
      </c>
      <c r="AG30" s="480">
        <v>0</v>
      </c>
      <c r="AH30" s="480">
        <v>0</v>
      </c>
      <c r="AI30" s="480">
        <v>0</v>
      </c>
      <c r="AJ30" s="480">
        <v>0</v>
      </c>
      <c r="AK30" s="480">
        <v>0</v>
      </c>
      <c r="AL30" s="480">
        <v>0</v>
      </c>
      <c r="AM30" s="480">
        <v>0</v>
      </c>
      <c r="AN30" s="480">
        <v>0</v>
      </c>
      <c r="AO30" s="480">
        <v>0</v>
      </c>
      <c r="AP30" s="480">
        <v>0</v>
      </c>
      <c r="AQ30" s="480">
        <v>0</v>
      </c>
      <c r="AR30" s="480">
        <v>0</v>
      </c>
      <c r="AS30" s="480">
        <v>0</v>
      </c>
      <c r="AT30" s="480">
        <v>0</v>
      </c>
      <c r="AU30" s="480">
        <v>0</v>
      </c>
      <c r="AV30" s="480">
        <v>0</v>
      </c>
      <c r="AW30" s="480">
        <v>0</v>
      </c>
      <c r="AX30" s="480">
        <v>0</v>
      </c>
      <c r="AY30" s="480">
        <v>0</v>
      </c>
      <c r="AZ30" s="480">
        <v>0</v>
      </c>
      <c r="BA30" s="480">
        <v>0</v>
      </c>
      <c r="BB30" s="480">
        <v>0</v>
      </c>
      <c r="BC30" s="480">
        <v>0</v>
      </c>
      <c r="BD30" s="480">
        <v>0</v>
      </c>
      <c r="BE30" s="480">
        <v>0</v>
      </c>
      <c r="BF30" s="481">
        <f t="shared" si="0"/>
        <v>260</v>
      </c>
      <c r="BG30" s="481">
        <f t="shared" si="0"/>
        <v>223</v>
      </c>
      <c r="BH30" s="482">
        <f t="shared" si="1"/>
        <v>0</v>
      </c>
      <c r="BI30" s="482">
        <f t="shared" si="1"/>
        <v>0</v>
      </c>
      <c r="BJ30" s="483">
        <f t="shared" si="2"/>
        <v>260</v>
      </c>
      <c r="BK30" s="483">
        <f t="shared" si="2"/>
        <v>223</v>
      </c>
    </row>
    <row r="31" spans="1:63" ht="24.9" x14ac:dyDescent="0.45">
      <c r="A31" s="480" t="s">
        <v>733</v>
      </c>
      <c r="B31" s="480" t="s">
        <v>461</v>
      </c>
      <c r="C31" s="480" t="s">
        <v>40</v>
      </c>
      <c r="D31" s="480" t="s">
        <v>702</v>
      </c>
      <c r="E31" s="480" t="s">
        <v>725</v>
      </c>
      <c r="F31" s="480">
        <v>0</v>
      </c>
      <c r="G31" s="480">
        <v>0</v>
      </c>
      <c r="H31" s="480">
        <v>0</v>
      </c>
      <c r="I31" s="480">
        <v>0</v>
      </c>
      <c r="J31" s="480">
        <v>4</v>
      </c>
      <c r="K31" s="480">
        <v>6</v>
      </c>
      <c r="L31" s="480">
        <v>7</v>
      </c>
      <c r="M31" s="480">
        <v>4</v>
      </c>
      <c r="N31" s="480">
        <v>7</v>
      </c>
      <c r="O31" s="480">
        <v>2</v>
      </c>
      <c r="P31" s="480">
        <v>8</v>
      </c>
      <c r="Q31" s="480">
        <v>8</v>
      </c>
      <c r="R31" s="480">
        <v>6</v>
      </c>
      <c r="S31" s="480">
        <v>9</v>
      </c>
      <c r="T31" s="480">
        <v>7</v>
      </c>
      <c r="U31" s="480">
        <v>9</v>
      </c>
      <c r="V31" s="480">
        <v>5</v>
      </c>
      <c r="W31" s="480">
        <v>3</v>
      </c>
      <c r="X31" s="480">
        <v>4</v>
      </c>
      <c r="Y31" s="480">
        <v>6</v>
      </c>
      <c r="Z31" s="480">
        <v>0</v>
      </c>
      <c r="AA31" s="480">
        <v>0</v>
      </c>
      <c r="AB31" s="480">
        <v>0</v>
      </c>
      <c r="AC31" s="480">
        <v>0</v>
      </c>
      <c r="AD31" s="480">
        <v>0</v>
      </c>
      <c r="AE31" s="480">
        <v>0</v>
      </c>
      <c r="AF31" s="480">
        <v>0</v>
      </c>
      <c r="AG31" s="480">
        <v>0</v>
      </c>
      <c r="AH31" s="480">
        <v>0</v>
      </c>
      <c r="AI31" s="480">
        <v>0</v>
      </c>
      <c r="AJ31" s="480">
        <v>0</v>
      </c>
      <c r="AK31" s="480">
        <v>0</v>
      </c>
      <c r="AL31" s="480">
        <v>0</v>
      </c>
      <c r="AM31" s="480">
        <v>0</v>
      </c>
      <c r="AN31" s="480">
        <v>0</v>
      </c>
      <c r="AO31" s="480">
        <v>0</v>
      </c>
      <c r="AP31" s="480">
        <v>0</v>
      </c>
      <c r="AQ31" s="480">
        <v>0</v>
      </c>
      <c r="AR31" s="480">
        <v>0</v>
      </c>
      <c r="AS31" s="480">
        <v>0</v>
      </c>
      <c r="AT31" s="480">
        <v>0</v>
      </c>
      <c r="AU31" s="480">
        <v>0</v>
      </c>
      <c r="AV31" s="480">
        <v>0</v>
      </c>
      <c r="AW31" s="480">
        <v>0</v>
      </c>
      <c r="AX31" s="480">
        <v>0</v>
      </c>
      <c r="AY31" s="480">
        <v>0</v>
      </c>
      <c r="AZ31" s="480">
        <v>0</v>
      </c>
      <c r="BA31" s="480">
        <v>0</v>
      </c>
      <c r="BB31" s="480">
        <v>0</v>
      </c>
      <c r="BC31" s="480">
        <v>0</v>
      </c>
      <c r="BD31" s="480">
        <v>0</v>
      </c>
      <c r="BE31" s="480">
        <v>0</v>
      </c>
      <c r="BF31" s="481">
        <f t="shared" si="0"/>
        <v>48</v>
      </c>
      <c r="BG31" s="481">
        <f t="shared" si="0"/>
        <v>47</v>
      </c>
      <c r="BH31" s="482">
        <f t="shared" si="1"/>
        <v>0</v>
      </c>
      <c r="BI31" s="482">
        <f t="shared" si="1"/>
        <v>0</v>
      </c>
      <c r="BJ31" s="483">
        <f t="shared" si="2"/>
        <v>48</v>
      </c>
      <c r="BK31" s="483">
        <f t="shared" si="2"/>
        <v>47</v>
      </c>
    </row>
    <row r="32" spans="1:63" ht="24.9" x14ac:dyDescent="0.45">
      <c r="A32" s="480" t="s">
        <v>734</v>
      </c>
      <c r="B32" s="480" t="s">
        <v>461</v>
      </c>
      <c r="C32" s="480" t="s">
        <v>40</v>
      </c>
      <c r="D32" s="480" t="s">
        <v>702</v>
      </c>
      <c r="E32" s="480" t="s">
        <v>725</v>
      </c>
      <c r="F32" s="480">
        <v>0</v>
      </c>
      <c r="G32" s="480">
        <v>0</v>
      </c>
      <c r="H32" s="480">
        <v>0</v>
      </c>
      <c r="I32" s="480">
        <v>0</v>
      </c>
      <c r="J32" s="480">
        <v>0</v>
      </c>
      <c r="K32" s="480">
        <v>0</v>
      </c>
      <c r="L32" s="480">
        <v>0</v>
      </c>
      <c r="M32" s="480">
        <v>0</v>
      </c>
      <c r="N32" s="480">
        <v>0</v>
      </c>
      <c r="O32" s="480">
        <v>0</v>
      </c>
      <c r="P32" s="480">
        <v>0</v>
      </c>
      <c r="Q32" s="480">
        <v>0</v>
      </c>
      <c r="R32" s="480">
        <v>0</v>
      </c>
      <c r="S32" s="480">
        <v>0</v>
      </c>
      <c r="T32" s="480">
        <v>0</v>
      </c>
      <c r="U32" s="480">
        <v>0</v>
      </c>
      <c r="V32" s="480">
        <v>0</v>
      </c>
      <c r="W32" s="480">
        <v>0</v>
      </c>
      <c r="X32" s="480">
        <v>0</v>
      </c>
      <c r="Y32" s="480">
        <v>0</v>
      </c>
      <c r="Z32" s="480">
        <v>501</v>
      </c>
      <c r="AA32" s="480">
        <v>0</v>
      </c>
      <c r="AB32" s="480">
        <v>501</v>
      </c>
      <c r="AC32" s="480">
        <v>0</v>
      </c>
      <c r="AD32" s="480">
        <v>453</v>
      </c>
      <c r="AE32" s="480">
        <v>0</v>
      </c>
      <c r="AF32" s="480">
        <v>0</v>
      </c>
      <c r="AG32" s="480">
        <v>0</v>
      </c>
      <c r="AH32" s="480">
        <v>0</v>
      </c>
      <c r="AI32" s="480">
        <v>0</v>
      </c>
      <c r="AJ32" s="480">
        <v>0</v>
      </c>
      <c r="AK32" s="480">
        <v>0</v>
      </c>
      <c r="AL32" s="480">
        <v>0</v>
      </c>
      <c r="AM32" s="480">
        <v>0</v>
      </c>
      <c r="AN32" s="480">
        <v>0</v>
      </c>
      <c r="AO32" s="480">
        <v>0</v>
      </c>
      <c r="AP32" s="480">
        <v>0</v>
      </c>
      <c r="AQ32" s="480">
        <v>0</v>
      </c>
      <c r="AR32" s="480">
        <v>0</v>
      </c>
      <c r="AS32" s="480">
        <v>0</v>
      </c>
      <c r="AT32" s="480">
        <v>0</v>
      </c>
      <c r="AU32" s="480">
        <v>0</v>
      </c>
      <c r="AV32" s="480">
        <v>0</v>
      </c>
      <c r="AW32" s="480">
        <v>0</v>
      </c>
      <c r="AX32" s="480">
        <v>0</v>
      </c>
      <c r="AY32" s="480">
        <v>0</v>
      </c>
      <c r="AZ32" s="480">
        <v>0</v>
      </c>
      <c r="BA32" s="480">
        <v>0</v>
      </c>
      <c r="BB32" s="480">
        <v>0</v>
      </c>
      <c r="BC32" s="480">
        <v>0</v>
      </c>
      <c r="BD32" s="480">
        <v>0</v>
      </c>
      <c r="BE32" s="480">
        <v>0</v>
      </c>
      <c r="BF32" s="481">
        <f t="shared" si="0"/>
        <v>1455</v>
      </c>
      <c r="BG32" s="481">
        <f t="shared" si="0"/>
        <v>0</v>
      </c>
      <c r="BH32" s="482">
        <f t="shared" si="1"/>
        <v>0</v>
      </c>
      <c r="BI32" s="482">
        <f t="shared" si="1"/>
        <v>0</v>
      </c>
      <c r="BJ32" s="483">
        <f t="shared" si="2"/>
        <v>1455</v>
      </c>
      <c r="BK32" s="483">
        <f t="shared" si="2"/>
        <v>0</v>
      </c>
    </row>
    <row r="33" spans="1:63" ht="24.9" x14ac:dyDescent="0.45">
      <c r="A33" s="480" t="s">
        <v>735</v>
      </c>
      <c r="B33" s="480" t="s">
        <v>461</v>
      </c>
      <c r="C33" s="480" t="s">
        <v>40</v>
      </c>
      <c r="D33" s="480" t="s">
        <v>702</v>
      </c>
      <c r="E33" s="480" t="s">
        <v>725</v>
      </c>
      <c r="F33" s="480">
        <v>0</v>
      </c>
      <c r="G33" s="480">
        <v>0</v>
      </c>
      <c r="H33" s="480">
        <v>0</v>
      </c>
      <c r="I33" s="480">
        <v>0</v>
      </c>
      <c r="J33" s="480">
        <v>0</v>
      </c>
      <c r="K33" s="480">
        <v>0</v>
      </c>
      <c r="L33" s="480">
        <v>0</v>
      </c>
      <c r="M33" s="480">
        <v>0</v>
      </c>
      <c r="N33" s="480">
        <v>0</v>
      </c>
      <c r="O33" s="480">
        <v>0</v>
      </c>
      <c r="P33" s="480">
        <v>0</v>
      </c>
      <c r="Q33" s="480">
        <v>0</v>
      </c>
      <c r="R33" s="480">
        <v>0</v>
      </c>
      <c r="S33" s="480">
        <v>0</v>
      </c>
      <c r="T33" s="480">
        <v>0</v>
      </c>
      <c r="U33" s="480">
        <v>0</v>
      </c>
      <c r="V33" s="480">
        <v>0</v>
      </c>
      <c r="W33" s="480">
        <v>0</v>
      </c>
      <c r="X33" s="480">
        <v>0</v>
      </c>
      <c r="Y33" s="480">
        <v>0</v>
      </c>
      <c r="Z33" s="480">
        <v>243</v>
      </c>
      <c r="AA33" s="480">
        <v>268</v>
      </c>
      <c r="AB33" s="480">
        <v>227</v>
      </c>
      <c r="AC33" s="480">
        <v>277</v>
      </c>
      <c r="AD33" s="480">
        <v>214</v>
      </c>
      <c r="AE33" s="480">
        <v>241</v>
      </c>
      <c r="AF33" s="480">
        <v>0</v>
      </c>
      <c r="AG33" s="480">
        <v>0</v>
      </c>
      <c r="AH33" s="480">
        <v>0</v>
      </c>
      <c r="AI33" s="480">
        <v>0</v>
      </c>
      <c r="AJ33" s="480">
        <v>0</v>
      </c>
      <c r="AK33" s="480">
        <v>0</v>
      </c>
      <c r="AL33" s="480">
        <v>0</v>
      </c>
      <c r="AM33" s="480">
        <v>0</v>
      </c>
      <c r="AN33" s="480">
        <v>0</v>
      </c>
      <c r="AO33" s="480">
        <v>0</v>
      </c>
      <c r="AP33" s="480">
        <v>0</v>
      </c>
      <c r="AQ33" s="480">
        <v>0</v>
      </c>
      <c r="AR33" s="480">
        <v>0</v>
      </c>
      <c r="AS33" s="480">
        <v>0</v>
      </c>
      <c r="AT33" s="480">
        <v>0</v>
      </c>
      <c r="AU33" s="480">
        <v>0</v>
      </c>
      <c r="AV33" s="480">
        <v>0</v>
      </c>
      <c r="AW33" s="480">
        <v>0</v>
      </c>
      <c r="AX33" s="480">
        <v>0</v>
      </c>
      <c r="AY33" s="480">
        <v>0</v>
      </c>
      <c r="AZ33" s="480">
        <v>0</v>
      </c>
      <c r="BA33" s="480">
        <v>0</v>
      </c>
      <c r="BB33" s="480">
        <v>0</v>
      </c>
      <c r="BC33" s="480">
        <v>0</v>
      </c>
      <c r="BD33" s="480">
        <v>0</v>
      </c>
      <c r="BE33" s="480">
        <v>0</v>
      </c>
      <c r="BF33" s="481">
        <f t="shared" si="0"/>
        <v>684</v>
      </c>
      <c r="BG33" s="481">
        <f t="shared" si="0"/>
        <v>786</v>
      </c>
      <c r="BH33" s="482">
        <f t="shared" si="1"/>
        <v>0</v>
      </c>
      <c r="BI33" s="482">
        <f t="shared" si="1"/>
        <v>0</v>
      </c>
      <c r="BJ33" s="483">
        <f t="shared" si="2"/>
        <v>684</v>
      </c>
      <c r="BK33" s="483">
        <f t="shared" si="2"/>
        <v>786</v>
      </c>
    </row>
    <row r="34" spans="1:63" ht="24.9" x14ac:dyDescent="0.45">
      <c r="A34" s="480" t="s">
        <v>736</v>
      </c>
      <c r="B34" s="480" t="s">
        <v>461</v>
      </c>
      <c r="C34" s="480" t="s">
        <v>40</v>
      </c>
      <c r="D34" s="480" t="s">
        <v>706</v>
      </c>
      <c r="E34" s="480" t="s">
        <v>707</v>
      </c>
      <c r="F34" s="480">
        <v>0</v>
      </c>
      <c r="G34" s="480">
        <v>0</v>
      </c>
      <c r="H34" s="480">
        <v>7</v>
      </c>
      <c r="I34" s="480">
        <v>12</v>
      </c>
      <c r="J34" s="480">
        <v>7</v>
      </c>
      <c r="K34" s="480">
        <v>9</v>
      </c>
      <c r="L34" s="480">
        <v>10</v>
      </c>
      <c r="M34" s="480">
        <v>14</v>
      </c>
      <c r="N34" s="480">
        <v>12</v>
      </c>
      <c r="O34" s="480">
        <v>16</v>
      </c>
      <c r="P34" s="480">
        <v>15</v>
      </c>
      <c r="Q34" s="480">
        <v>15</v>
      </c>
      <c r="R34" s="480">
        <v>12</v>
      </c>
      <c r="S34" s="480">
        <v>15</v>
      </c>
      <c r="T34" s="480">
        <v>12</v>
      </c>
      <c r="U34" s="480">
        <v>9</v>
      </c>
      <c r="V34" s="480">
        <v>9</v>
      </c>
      <c r="W34" s="480">
        <v>16</v>
      </c>
      <c r="X34" s="480">
        <v>14</v>
      </c>
      <c r="Y34" s="480">
        <v>11</v>
      </c>
      <c r="Z34" s="480">
        <v>18</v>
      </c>
      <c r="AA34" s="480">
        <v>4</v>
      </c>
      <c r="AB34" s="480">
        <v>12</v>
      </c>
      <c r="AC34" s="480">
        <v>16</v>
      </c>
      <c r="AD34" s="480">
        <v>14</v>
      </c>
      <c r="AE34" s="480">
        <v>13</v>
      </c>
      <c r="AF34" s="480">
        <v>0</v>
      </c>
      <c r="AG34" s="480">
        <v>0</v>
      </c>
      <c r="AH34" s="480">
        <v>0</v>
      </c>
      <c r="AI34" s="480">
        <v>0</v>
      </c>
      <c r="AJ34" s="480">
        <v>0</v>
      </c>
      <c r="AK34" s="480">
        <v>0</v>
      </c>
      <c r="AL34" s="480">
        <v>0</v>
      </c>
      <c r="AM34" s="480">
        <v>0</v>
      </c>
      <c r="AN34" s="480">
        <v>0</v>
      </c>
      <c r="AO34" s="480">
        <v>0</v>
      </c>
      <c r="AP34" s="480">
        <v>0</v>
      </c>
      <c r="AQ34" s="480">
        <v>0</v>
      </c>
      <c r="AR34" s="480">
        <v>0</v>
      </c>
      <c r="AS34" s="480">
        <v>0</v>
      </c>
      <c r="AT34" s="480">
        <v>0</v>
      </c>
      <c r="AU34" s="480">
        <v>0</v>
      </c>
      <c r="AV34" s="480">
        <v>0</v>
      </c>
      <c r="AW34" s="480">
        <v>0</v>
      </c>
      <c r="AX34" s="480">
        <v>0</v>
      </c>
      <c r="AY34" s="480">
        <v>0</v>
      </c>
      <c r="AZ34" s="480">
        <v>0</v>
      </c>
      <c r="BA34" s="480">
        <v>0</v>
      </c>
      <c r="BB34" s="480">
        <v>0</v>
      </c>
      <c r="BC34" s="480">
        <v>0</v>
      </c>
      <c r="BD34" s="480">
        <v>0</v>
      </c>
      <c r="BE34" s="480">
        <v>0</v>
      </c>
      <c r="BF34" s="481">
        <f t="shared" si="0"/>
        <v>142</v>
      </c>
      <c r="BG34" s="481">
        <f t="shared" si="0"/>
        <v>150</v>
      </c>
      <c r="BH34" s="482">
        <f t="shared" si="1"/>
        <v>0</v>
      </c>
      <c r="BI34" s="482">
        <f t="shared" si="1"/>
        <v>0</v>
      </c>
      <c r="BJ34" s="483">
        <f t="shared" si="2"/>
        <v>142</v>
      </c>
      <c r="BK34" s="483">
        <f t="shared" si="2"/>
        <v>150</v>
      </c>
    </row>
    <row r="35" spans="1:63" ht="24.9" x14ac:dyDescent="0.45">
      <c r="A35" s="480" t="s">
        <v>737</v>
      </c>
      <c r="B35" s="480" t="s">
        <v>461</v>
      </c>
      <c r="C35" s="480" t="s">
        <v>40</v>
      </c>
      <c r="D35" s="480" t="s">
        <v>706</v>
      </c>
      <c r="E35" s="480" t="s">
        <v>707</v>
      </c>
      <c r="F35" s="480">
        <v>12</v>
      </c>
      <c r="G35" s="480">
        <v>10</v>
      </c>
      <c r="H35" s="480">
        <v>38</v>
      </c>
      <c r="I35" s="480">
        <v>32</v>
      </c>
      <c r="J35" s="480">
        <v>22</v>
      </c>
      <c r="K35" s="480">
        <v>13</v>
      </c>
      <c r="L35" s="480">
        <v>19</v>
      </c>
      <c r="M35" s="480">
        <v>21</v>
      </c>
      <c r="N35" s="480">
        <v>12</v>
      </c>
      <c r="O35" s="480">
        <v>13</v>
      </c>
      <c r="P35" s="480">
        <v>13</v>
      </c>
      <c r="Q35" s="480">
        <v>11</v>
      </c>
      <c r="R35" s="480">
        <v>6</v>
      </c>
      <c r="S35" s="480">
        <v>8</v>
      </c>
      <c r="T35" s="480">
        <v>7</v>
      </c>
      <c r="U35" s="480">
        <v>7</v>
      </c>
      <c r="V35" s="480">
        <v>14</v>
      </c>
      <c r="W35" s="480">
        <v>8</v>
      </c>
      <c r="X35" s="480">
        <v>3</v>
      </c>
      <c r="Y35" s="480">
        <v>9</v>
      </c>
      <c r="Z35" s="480">
        <v>0</v>
      </c>
      <c r="AA35" s="480">
        <v>0</v>
      </c>
      <c r="AB35" s="480">
        <v>0</v>
      </c>
      <c r="AC35" s="480">
        <v>0</v>
      </c>
      <c r="AD35" s="480">
        <v>0</v>
      </c>
      <c r="AE35" s="480">
        <v>0</v>
      </c>
      <c r="AF35" s="480">
        <v>0</v>
      </c>
      <c r="AG35" s="480">
        <v>0</v>
      </c>
      <c r="AH35" s="480">
        <v>0</v>
      </c>
      <c r="AI35" s="480">
        <v>0</v>
      </c>
      <c r="AJ35" s="480">
        <v>0</v>
      </c>
      <c r="AK35" s="480">
        <v>0</v>
      </c>
      <c r="AL35" s="480">
        <v>0</v>
      </c>
      <c r="AM35" s="480">
        <v>0</v>
      </c>
      <c r="AN35" s="480">
        <v>0</v>
      </c>
      <c r="AO35" s="480">
        <v>0</v>
      </c>
      <c r="AP35" s="480">
        <v>0</v>
      </c>
      <c r="AQ35" s="480">
        <v>0</v>
      </c>
      <c r="AR35" s="480">
        <v>0</v>
      </c>
      <c r="AS35" s="480">
        <v>0</v>
      </c>
      <c r="AT35" s="480">
        <v>0</v>
      </c>
      <c r="AU35" s="480">
        <v>0</v>
      </c>
      <c r="AV35" s="480">
        <v>0</v>
      </c>
      <c r="AW35" s="480">
        <v>0</v>
      </c>
      <c r="AX35" s="480">
        <v>0</v>
      </c>
      <c r="AY35" s="480">
        <v>0</v>
      </c>
      <c r="AZ35" s="480">
        <v>0</v>
      </c>
      <c r="BA35" s="480">
        <v>0</v>
      </c>
      <c r="BB35" s="480">
        <v>0</v>
      </c>
      <c r="BC35" s="480">
        <v>0</v>
      </c>
      <c r="BD35" s="480">
        <v>0</v>
      </c>
      <c r="BE35" s="480">
        <v>0</v>
      </c>
      <c r="BF35" s="481">
        <f t="shared" si="0"/>
        <v>146</v>
      </c>
      <c r="BG35" s="481">
        <f t="shared" si="0"/>
        <v>132</v>
      </c>
      <c r="BH35" s="482">
        <f t="shared" si="1"/>
        <v>0</v>
      </c>
      <c r="BI35" s="482">
        <f t="shared" si="1"/>
        <v>0</v>
      </c>
      <c r="BJ35" s="483">
        <f t="shared" si="2"/>
        <v>146</v>
      </c>
      <c r="BK35" s="483">
        <f t="shared" si="2"/>
        <v>132</v>
      </c>
    </row>
    <row r="36" spans="1:63" ht="24.9" x14ac:dyDescent="0.45">
      <c r="A36" s="480" t="s">
        <v>738</v>
      </c>
      <c r="B36" s="480" t="s">
        <v>461</v>
      </c>
      <c r="C36" s="480" t="s">
        <v>40</v>
      </c>
      <c r="D36" s="480" t="s">
        <v>706</v>
      </c>
      <c r="E36" s="480" t="s">
        <v>707</v>
      </c>
      <c r="F36" s="480">
        <v>0</v>
      </c>
      <c r="G36" s="480">
        <v>0</v>
      </c>
      <c r="H36" s="480">
        <v>0</v>
      </c>
      <c r="I36" s="480">
        <v>4</v>
      </c>
      <c r="J36" s="480">
        <v>8</v>
      </c>
      <c r="K36" s="480">
        <v>3</v>
      </c>
      <c r="L36" s="480">
        <v>4</v>
      </c>
      <c r="M36" s="480">
        <v>4</v>
      </c>
      <c r="N36" s="480">
        <v>7</v>
      </c>
      <c r="O36" s="480">
        <v>4</v>
      </c>
      <c r="P36" s="480">
        <v>2</v>
      </c>
      <c r="Q36" s="480">
        <v>3</v>
      </c>
      <c r="R36" s="480">
        <v>4</v>
      </c>
      <c r="S36" s="480">
        <v>5</v>
      </c>
      <c r="T36" s="480">
        <v>3</v>
      </c>
      <c r="U36" s="480">
        <v>4</v>
      </c>
      <c r="V36" s="480">
        <v>7</v>
      </c>
      <c r="W36" s="480">
        <v>4</v>
      </c>
      <c r="X36" s="480">
        <v>5</v>
      </c>
      <c r="Y36" s="480">
        <v>5</v>
      </c>
      <c r="Z36" s="480">
        <v>0</v>
      </c>
      <c r="AA36" s="480">
        <v>0</v>
      </c>
      <c r="AB36" s="480">
        <v>0</v>
      </c>
      <c r="AC36" s="480">
        <v>0</v>
      </c>
      <c r="AD36" s="480">
        <v>0</v>
      </c>
      <c r="AE36" s="480">
        <v>0</v>
      </c>
      <c r="AF36" s="480">
        <v>0</v>
      </c>
      <c r="AG36" s="480">
        <v>0</v>
      </c>
      <c r="AH36" s="480">
        <v>0</v>
      </c>
      <c r="AI36" s="480">
        <v>0</v>
      </c>
      <c r="AJ36" s="480">
        <v>0</v>
      </c>
      <c r="AK36" s="480">
        <v>0</v>
      </c>
      <c r="AL36" s="480">
        <v>0</v>
      </c>
      <c r="AM36" s="480">
        <v>0</v>
      </c>
      <c r="AN36" s="480">
        <v>0</v>
      </c>
      <c r="AO36" s="480">
        <v>0</v>
      </c>
      <c r="AP36" s="480">
        <v>0</v>
      </c>
      <c r="AQ36" s="480">
        <v>0</v>
      </c>
      <c r="AR36" s="480">
        <v>0</v>
      </c>
      <c r="AS36" s="480">
        <v>0</v>
      </c>
      <c r="AT36" s="480">
        <v>0</v>
      </c>
      <c r="AU36" s="480">
        <v>0</v>
      </c>
      <c r="AV36" s="480">
        <v>0</v>
      </c>
      <c r="AW36" s="480">
        <v>0</v>
      </c>
      <c r="AX36" s="480">
        <v>0</v>
      </c>
      <c r="AY36" s="480">
        <v>0</v>
      </c>
      <c r="AZ36" s="480">
        <v>0</v>
      </c>
      <c r="BA36" s="480">
        <v>0</v>
      </c>
      <c r="BB36" s="480">
        <v>0</v>
      </c>
      <c r="BC36" s="480">
        <v>0</v>
      </c>
      <c r="BD36" s="480">
        <v>0</v>
      </c>
      <c r="BE36" s="480">
        <v>0</v>
      </c>
      <c r="BF36" s="481">
        <f t="shared" si="0"/>
        <v>40</v>
      </c>
      <c r="BG36" s="481">
        <f t="shared" si="0"/>
        <v>36</v>
      </c>
      <c r="BH36" s="482">
        <f t="shared" si="1"/>
        <v>0</v>
      </c>
      <c r="BI36" s="482">
        <f t="shared" si="1"/>
        <v>0</v>
      </c>
      <c r="BJ36" s="483">
        <f t="shared" si="2"/>
        <v>40</v>
      </c>
      <c r="BK36" s="483">
        <f t="shared" si="2"/>
        <v>36</v>
      </c>
    </row>
    <row r="37" spans="1:63" ht="24.9" x14ac:dyDescent="0.45">
      <c r="A37" s="480" t="s">
        <v>739</v>
      </c>
      <c r="B37" s="480" t="s">
        <v>461</v>
      </c>
      <c r="C37" s="480" t="s">
        <v>40</v>
      </c>
      <c r="D37" s="480" t="s">
        <v>706</v>
      </c>
      <c r="E37" s="480" t="s">
        <v>707</v>
      </c>
      <c r="F37" s="480">
        <v>0</v>
      </c>
      <c r="G37" s="480">
        <v>0</v>
      </c>
      <c r="H37" s="480">
        <v>3</v>
      </c>
      <c r="I37" s="480">
        <v>3</v>
      </c>
      <c r="J37" s="480">
        <v>8</v>
      </c>
      <c r="K37" s="480">
        <v>3</v>
      </c>
      <c r="L37" s="480">
        <v>6</v>
      </c>
      <c r="M37" s="480">
        <v>9</v>
      </c>
      <c r="N37" s="480">
        <v>8</v>
      </c>
      <c r="O37" s="480">
        <v>10</v>
      </c>
      <c r="P37" s="480">
        <v>9</v>
      </c>
      <c r="Q37" s="480">
        <v>8</v>
      </c>
      <c r="R37" s="480">
        <v>9</v>
      </c>
      <c r="S37" s="480">
        <v>18</v>
      </c>
      <c r="T37" s="480">
        <v>6</v>
      </c>
      <c r="U37" s="480">
        <v>6</v>
      </c>
      <c r="V37" s="480">
        <v>9</v>
      </c>
      <c r="W37" s="480">
        <v>11</v>
      </c>
      <c r="X37" s="480">
        <v>6</v>
      </c>
      <c r="Y37" s="480">
        <v>4</v>
      </c>
      <c r="Z37" s="480">
        <v>0</v>
      </c>
      <c r="AA37" s="480">
        <v>0</v>
      </c>
      <c r="AB37" s="480">
        <v>0</v>
      </c>
      <c r="AC37" s="480">
        <v>0</v>
      </c>
      <c r="AD37" s="480">
        <v>0</v>
      </c>
      <c r="AE37" s="480">
        <v>0</v>
      </c>
      <c r="AF37" s="480">
        <v>0</v>
      </c>
      <c r="AG37" s="480">
        <v>0</v>
      </c>
      <c r="AH37" s="480">
        <v>0</v>
      </c>
      <c r="AI37" s="480">
        <v>0</v>
      </c>
      <c r="AJ37" s="480">
        <v>0</v>
      </c>
      <c r="AK37" s="480">
        <v>0</v>
      </c>
      <c r="AL37" s="480">
        <v>0</v>
      </c>
      <c r="AM37" s="480">
        <v>0</v>
      </c>
      <c r="AN37" s="480">
        <v>0</v>
      </c>
      <c r="AO37" s="480">
        <v>0</v>
      </c>
      <c r="AP37" s="480">
        <v>0</v>
      </c>
      <c r="AQ37" s="480">
        <v>0</v>
      </c>
      <c r="AR37" s="480">
        <v>0</v>
      </c>
      <c r="AS37" s="480">
        <v>0</v>
      </c>
      <c r="AT37" s="480">
        <v>0</v>
      </c>
      <c r="AU37" s="480">
        <v>0</v>
      </c>
      <c r="AV37" s="480">
        <v>0</v>
      </c>
      <c r="AW37" s="480">
        <v>0</v>
      </c>
      <c r="AX37" s="480">
        <v>0</v>
      </c>
      <c r="AY37" s="480">
        <v>0</v>
      </c>
      <c r="AZ37" s="480">
        <v>0</v>
      </c>
      <c r="BA37" s="480">
        <v>0</v>
      </c>
      <c r="BB37" s="480">
        <v>0</v>
      </c>
      <c r="BC37" s="480">
        <v>0</v>
      </c>
      <c r="BD37" s="480">
        <v>0</v>
      </c>
      <c r="BE37" s="480">
        <v>0</v>
      </c>
      <c r="BF37" s="481">
        <f t="shared" si="0"/>
        <v>64</v>
      </c>
      <c r="BG37" s="481">
        <f t="shared" si="0"/>
        <v>72</v>
      </c>
      <c r="BH37" s="482">
        <f t="shared" si="1"/>
        <v>0</v>
      </c>
      <c r="BI37" s="482">
        <f t="shared" si="1"/>
        <v>0</v>
      </c>
      <c r="BJ37" s="483">
        <f t="shared" si="2"/>
        <v>64</v>
      </c>
      <c r="BK37" s="483">
        <f t="shared" si="2"/>
        <v>72</v>
      </c>
    </row>
    <row r="38" spans="1:63" ht="24.9" x14ac:dyDescent="0.45">
      <c r="A38" s="480" t="s">
        <v>740</v>
      </c>
      <c r="B38" s="480" t="s">
        <v>461</v>
      </c>
      <c r="C38" s="480" t="s">
        <v>40</v>
      </c>
      <c r="D38" s="480" t="s">
        <v>706</v>
      </c>
      <c r="E38" s="480" t="s">
        <v>707</v>
      </c>
      <c r="F38" s="480">
        <v>0</v>
      </c>
      <c r="G38" s="480">
        <v>0</v>
      </c>
      <c r="H38" s="480">
        <v>12</v>
      </c>
      <c r="I38" s="480">
        <v>15</v>
      </c>
      <c r="J38" s="480">
        <v>10</v>
      </c>
      <c r="K38" s="480">
        <v>7</v>
      </c>
      <c r="L38" s="480">
        <v>13</v>
      </c>
      <c r="M38" s="480">
        <v>12</v>
      </c>
      <c r="N38" s="480">
        <v>17</v>
      </c>
      <c r="O38" s="480">
        <v>7</v>
      </c>
      <c r="P38" s="480">
        <v>10</v>
      </c>
      <c r="Q38" s="480">
        <v>8</v>
      </c>
      <c r="R38" s="480">
        <v>11</v>
      </c>
      <c r="S38" s="480">
        <v>8</v>
      </c>
      <c r="T38" s="480">
        <v>10</v>
      </c>
      <c r="U38" s="480">
        <v>10</v>
      </c>
      <c r="V38" s="480">
        <v>10</v>
      </c>
      <c r="W38" s="480">
        <v>11</v>
      </c>
      <c r="X38" s="480">
        <v>15</v>
      </c>
      <c r="Y38" s="480">
        <v>14</v>
      </c>
      <c r="Z38" s="480">
        <v>0</v>
      </c>
      <c r="AA38" s="480">
        <v>0</v>
      </c>
      <c r="AB38" s="480">
        <v>0</v>
      </c>
      <c r="AC38" s="480">
        <v>0</v>
      </c>
      <c r="AD38" s="480">
        <v>0</v>
      </c>
      <c r="AE38" s="480">
        <v>0</v>
      </c>
      <c r="AF38" s="480">
        <v>0</v>
      </c>
      <c r="AG38" s="480">
        <v>0</v>
      </c>
      <c r="AH38" s="480">
        <v>0</v>
      </c>
      <c r="AI38" s="480">
        <v>0</v>
      </c>
      <c r="AJ38" s="480">
        <v>0</v>
      </c>
      <c r="AK38" s="480">
        <v>0</v>
      </c>
      <c r="AL38" s="480">
        <v>0</v>
      </c>
      <c r="AM38" s="480">
        <v>0</v>
      </c>
      <c r="AN38" s="480">
        <v>0</v>
      </c>
      <c r="AO38" s="480">
        <v>0</v>
      </c>
      <c r="AP38" s="480">
        <v>0</v>
      </c>
      <c r="AQ38" s="480">
        <v>0</v>
      </c>
      <c r="AR38" s="480">
        <v>0</v>
      </c>
      <c r="AS38" s="480">
        <v>0</v>
      </c>
      <c r="AT38" s="480">
        <v>0</v>
      </c>
      <c r="AU38" s="480">
        <v>0</v>
      </c>
      <c r="AV38" s="480">
        <v>0</v>
      </c>
      <c r="AW38" s="480">
        <v>0</v>
      </c>
      <c r="AX38" s="480">
        <v>0</v>
      </c>
      <c r="AY38" s="480">
        <v>0</v>
      </c>
      <c r="AZ38" s="480">
        <v>0</v>
      </c>
      <c r="BA38" s="480">
        <v>0</v>
      </c>
      <c r="BB38" s="480">
        <v>0</v>
      </c>
      <c r="BC38" s="480">
        <v>0</v>
      </c>
      <c r="BD38" s="480">
        <v>0</v>
      </c>
      <c r="BE38" s="480">
        <v>0</v>
      </c>
      <c r="BF38" s="481">
        <f t="shared" si="0"/>
        <v>108</v>
      </c>
      <c r="BG38" s="481">
        <f t="shared" si="0"/>
        <v>92</v>
      </c>
      <c r="BH38" s="482">
        <f t="shared" si="1"/>
        <v>0</v>
      </c>
      <c r="BI38" s="482">
        <f t="shared" si="1"/>
        <v>0</v>
      </c>
      <c r="BJ38" s="483">
        <f t="shared" si="2"/>
        <v>108</v>
      </c>
      <c r="BK38" s="483">
        <f t="shared" si="2"/>
        <v>92</v>
      </c>
    </row>
    <row r="39" spans="1:63" ht="24.9" x14ac:dyDescent="0.45">
      <c r="A39" s="480" t="s">
        <v>741</v>
      </c>
      <c r="B39" s="480" t="s">
        <v>461</v>
      </c>
      <c r="C39" s="480" t="s">
        <v>40</v>
      </c>
      <c r="D39" s="480" t="s">
        <v>706</v>
      </c>
      <c r="E39" s="480" t="s">
        <v>707</v>
      </c>
      <c r="F39" s="480">
        <v>10</v>
      </c>
      <c r="G39" s="480">
        <v>11</v>
      </c>
      <c r="H39" s="480">
        <v>43</v>
      </c>
      <c r="I39" s="480">
        <v>44</v>
      </c>
      <c r="J39" s="480">
        <v>61</v>
      </c>
      <c r="K39" s="480">
        <v>60</v>
      </c>
      <c r="L39" s="480">
        <v>56</v>
      </c>
      <c r="M39" s="480">
        <v>65</v>
      </c>
      <c r="N39" s="480">
        <v>66</v>
      </c>
      <c r="O39" s="480">
        <v>80</v>
      </c>
      <c r="P39" s="480">
        <v>92</v>
      </c>
      <c r="Q39" s="480">
        <v>93</v>
      </c>
      <c r="R39" s="480">
        <v>88</v>
      </c>
      <c r="S39" s="480">
        <v>106</v>
      </c>
      <c r="T39" s="480">
        <v>114</v>
      </c>
      <c r="U39" s="480">
        <v>84</v>
      </c>
      <c r="V39" s="480">
        <v>95</v>
      </c>
      <c r="W39" s="480">
        <v>92</v>
      </c>
      <c r="X39" s="480">
        <v>100</v>
      </c>
      <c r="Y39" s="480">
        <v>99</v>
      </c>
      <c r="Z39" s="480">
        <v>82</v>
      </c>
      <c r="AA39" s="480">
        <v>71</v>
      </c>
      <c r="AB39" s="480">
        <v>85</v>
      </c>
      <c r="AC39" s="480">
        <v>82</v>
      </c>
      <c r="AD39" s="480">
        <v>89</v>
      </c>
      <c r="AE39" s="480">
        <v>79</v>
      </c>
      <c r="AF39" s="480">
        <v>0</v>
      </c>
      <c r="AG39" s="480">
        <v>0</v>
      </c>
      <c r="AH39" s="480">
        <v>0</v>
      </c>
      <c r="AI39" s="480">
        <v>0</v>
      </c>
      <c r="AJ39" s="480">
        <v>0</v>
      </c>
      <c r="AK39" s="480">
        <v>0</v>
      </c>
      <c r="AL39" s="480">
        <v>0</v>
      </c>
      <c r="AM39" s="480">
        <v>0</v>
      </c>
      <c r="AN39" s="480">
        <v>0</v>
      </c>
      <c r="AO39" s="480">
        <v>0</v>
      </c>
      <c r="AP39" s="480">
        <v>0</v>
      </c>
      <c r="AQ39" s="480">
        <v>0</v>
      </c>
      <c r="AR39" s="480">
        <v>0</v>
      </c>
      <c r="AS39" s="480">
        <v>0</v>
      </c>
      <c r="AT39" s="480">
        <v>0</v>
      </c>
      <c r="AU39" s="480">
        <v>0</v>
      </c>
      <c r="AV39" s="480">
        <v>0</v>
      </c>
      <c r="AW39" s="480">
        <v>0</v>
      </c>
      <c r="AX39" s="480">
        <v>0</v>
      </c>
      <c r="AY39" s="480">
        <v>0</v>
      </c>
      <c r="AZ39" s="480">
        <v>0</v>
      </c>
      <c r="BA39" s="480">
        <v>0</v>
      </c>
      <c r="BB39" s="480">
        <v>0</v>
      </c>
      <c r="BC39" s="480">
        <v>0</v>
      </c>
      <c r="BD39" s="480">
        <v>0</v>
      </c>
      <c r="BE39" s="480">
        <v>0</v>
      </c>
      <c r="BF39" s="481">
        <f t="shared" si="0"/>
        <v>981</v>
      </c>
      <c r="BG39" s="481">
        <f t="shared" si="0"/>
        <v>966</v>
      </c>
      <c r="BH39" s="482">
        <f t="shared" si="1"/>
        <v>0</v>
      </c>
      <c r="BI39" s="482">
        <f t="shared" si="1"/>
        <v>0</v>
      </c>
      <c r="BJ39" s="483">
        <f t="shared" si="2"/>
        <v>981</v>
      </c>
      <c r="BK39" s="483">
        <f t="shared" si="2"/>
        <v>966</v>
      </c>
    </row>
    <row r="40" spans="1:63" ht="24.9" x14ac:dyDescent="0.45">
      <c r="A40" s="480" t="s">
        <v>742</v>
      </c>
      <c r="B40" s="480" t="s">
        <v>461</v>
      </c>
      <c r="C40" s="480" t="s">
        <v>40</v>
      </c>
      <c r="D40" s="480" t="s">
        <v>706</v>
      </c>
      <c r="E40" s="480" t="s">
        <v>707</v>
      </c>
      <c r="F40" s="480">
        <v>0</v>
      </c>
      <c r="G40" s="480">
        <v>0</v>
      </c>
      <c r="H40" s="480">
        <v>3</v>
      </c>
      <c r="I40" s="480">
        <v>3</v>
      </c>
      <c r="J40" s="480">
        <v>6</v>
      </c>
      <c r="K40" s="480">
        <v>4</v>
      </c>
      <c r="L40" s="480">
        <v>2</v>
      </c>
      <c r="M40" s="480">
        <v>1</v>
      </c>
      <c r="N40" s="480">
        <v>5</v>
      </c>
      <c r="O40" s="480">
        <v>8</v>
      </c>
      <c r="P40" s="480">
        <v>8</v>
      </c>
      <c r="Q40" s="480">
        <v>10</v>
      </c>
      <c r="R40" s="480">
        <v>7</v>
      </c>
      <c r="S40" s="480">
        <v>10</v>
      </c>
      <c r="T40" s="480">
        <v>5</v>
      </c>
      <c r="U40" s="480">
        <v>8</v>
      </c>
      <c r="V40" s="480">
        <v>15</v>
      </c>
      <c r="W40" s="480">
        <v>7</v>
      </c>
      <c r="X40" s="480">
        <v>9</v>
      </c>
      <c r="Y40" s="480">
        <v>4</v>
      </c>
      <c r="Z40" s="480">
        <v>0</v>
      </c>
      <c r="AA40" s="480">
        <v>0</v>
      </c>
      <c r="AB40" s="480">
        <v>0</v>
      </c>
      <c r="AC40" s="480">
        <v>0</v>
      </c>
      <c r="AD40" s="480">
        <v>0</v>
      </c>
      <c r="AE40" s="480">
        <v>0</v>
      </c>
      <c r="AF40" s="480">
        <v>0</v>
      </c>
      <c r="AG40" s="480">
        <v>0</v>
      </c>
      <c r="AH40" s="480">
        <v>0</v>
      </c>
      <c r="AI40" s="480">
        <v>0</v>
      </c>
      <c r="AJ40" s="480">
        <v>0</v>
      </c>
      <c r="AK40" s="480">
        <v>0</v>
      </c>
      <c r="AL40" s="480">
        <v>0</v>
      </c>
      <c r="AM40" s="480">
        <v>0</v>
      </c>
      <c r="AN40" s="480">
        <v>0</v>
      </c>
      <c r="AO40" s="480">
        <v>0</v>
      </c>
      <c r="AP40" s="480">
        <v>0</v>
      </c>
      <c r="AQ40" s="480">
        <v>0</v>
      </c>
      <c r="AR40" s="480">
        <v>0</v>
      </c>
      <c r="AS40" s="480">
        <v>0</v>
      </c>
      <c r="AT40" s="480">
        <v>0</v>
      </c>
      <c r="AU40" s="480">
        <v>0</v>
      </c>
      <c r="AV40" s="480">
        <v>0</v>
      </c>
      <c r="AW40" s="480">
        <v>0</v>
      </c>
      <c r="AX40" s="480">
        <v>0</v>
      </c>
      <c r="AY40" s="480">
        <v>0</v>
      </c>
      <c r="AZ40" s="480">
        <v>0</v>
      </c>
      <c r="BA40" s="480">
        <v>0</v>
      </c>
      <c r="BB40" s="480">
        <v>0</v>
      </c>
      <c r="BC40" s="480">
        <v>0</v>
      </c>
      <c r="BD40" s="480">
        <v>0</v>
      </c>
      <c r="BE40" s="480">
        <v>0</v>
      </c>
      <c r="BF40" s="481">
        <f t="shared" si="0"/>
        <v>60</v>
      </c>
      <c r="BG40" s="481">
        <f t="shared" si="0"/>
        <v>55</v>
      </c>
      <c r="BH40" s="482">
        <f t="shared" si="1"/>
        <v>0</v>
      </c>
      <c r="BI40" s="482">
        <f t="shared" si="1"/>
        <v>0</v>
      </c>
      <c r="BJ40" s="483">
        <f t="shared" si="2"/>
        <v>60</v>
      </c>
      <c r="BK40" s="483">
        <f t="shared" si="2"/>
        <v>55</v>
      </c>
    </row>
    <row r="41" spans="1:63" ht="24.9" x14ac:dyDescent="0.45">
      <c r="A41" s="480" t="s">
        <v>743</v>
      </c>
      <c r="B41" s="480" t="s">
        <v>461</v>
      </c>
      <c r="C41" s="480" t="s">
        <v>40</v>
      </c>
      <c r="D41" s="480" t="s">
        <v>702</v>
      </c>
      <c r="E41" s="480" t="s">
        <v>725</v>
      </c>
      <c r="F41" s="480">
        <v>0</v>
      </c>
      <c r="G41" s="480">
        <v>0</v>
      </c>
      <c r="H41" s="480">
        <v>12</v>
      </c>
      <c r="I41" s="480">
        <v>12</v>
      </c>
      <c r="J41" s="480">
        <v>15</v>
      </c>
      <c r="K41" s="480">
        <v>18</v>
      </c>
      <c r="L41" s="480">
        <v>26</v>
      </c>
      <c r="M41" s="480">
        <v>24</v>
      </c>
      <c r="N41" s="480">
        <v>25</v>
      </c>
      <c r="O41" s="480">
        <v>19</v>
      </c>
      <c r="P41" s="480">
        <v>33</v>
      </c>
      <c r="Q41" s="480">
        <v>24</v>
      </c>
      <c r="R41" s="480">
        <v>30</v>
      </c>
      <c r="S41" s="480">
        <v>31</v>
      </c>
      <c r="T41" s="480">
        <v>28</v>
      </c>
      <c r="U41" s="480">
        <v>23</v>
      </c>
      <c r="V41" s="480">
        <v>35</v>
      </c>
      <c r="W41" s="480">
        <v>27</v>
      </c>
      <c r="X41" s="480">
        <v>22</v>
      </c>
      <c r="Y41" s="480">
        <v>31</v>
      </c>
      <c r="Z41" s="480">
        <v>53</v>
      </c>
      <c r="AA41" s="480">
        <v>38</v>
      </c>
      <c r="AB41" s="480">
        <v>48</v>
      </c>
      <c r="AC41" s="480">
        <v>31</v>
      </c>
      <c r="AD41" s="480">
        <v>38</v>
      </c>
      <c r="AE41" s="480">
        <v>24</v>
      </c>
      <c r="AF41" s="480">
        <v>0</v>
      </c>
      <c r="AG41" s="480">
        <v>0</v>
      </c>
      <c r="AH41" s="480">
        <v>0</v>
      </c>
      <c r="AI41" s="480">
        <v>0</v>
      </c>
      <c r="AJ41" s="480">
        <v>0</v>
      </c>
      <c r="AK41" s="480">
        <v>0</v>
      </c>
      <c r="AL41" s="480">
        <v>0</v>
      </c>
      <c r="AM41" s="480">
        <v>0</v>
      </c>
      <c r="AN41" s="480">
        <v>0</v>
      </c>
      <c r="AO41" s="480">
        <v>0</v>
      </c>
      <c r="AP41" s="480">
        <v>0</v>
      </c>
      <c r="AQ41" s="480">
        <v>0</v>
      </c>
      <c r="AR41" s="480">
        <v>0</v>
      </c>
      <c r="AS41" s="480">
        <v>0</v>
      </c>
      <c r="AT41" s="480">
        <v>0</v>
      </c>
      <c r="AU41" s="480">
        <v>0</v>
      </c>
      <c r="AV41" s="480">
        <v>0</v>
      </c>
      <c r="AW41" s="480">
        <v>0</v>
      </c>
      <c r="AX41" s="480">
        <v>0</v>
      </c>
      <c r="AY41" s="480">
        <v>0</v>
      </c>
      <c r="AZ41" s="480">
        <v>0</v>
      </c>
      <c r="BA41" s="480">
        <v>0</v>
      </c>
      <c r="BB41" s="480">
        <v>0</v>
      </c>
      <c r="BC41" s="480">
        <v>0</v>
      </c>
      <c r="BD41" s="480">
        <v>0</v>
      </c>
      <c r="BE41" s="480">
        <v>0</v>
      </c>
      <c r="BF41" s="481">
        <f t="shared" si="0"/>
        <v>365</v>
      </c>
      <c r="BG41" s="481">
        <f t="shared" si="0"/>
        <v>302</v>
      </c>
      <c r="BH41" s="482">
        <f t="shared" si="1"/>
        <v>0</v>
      </c>
      <c r="BI41" s="482">
        <f t="shared" si="1"/>
        <v>0</v>
      </c>
      <c r="BJ41" s="483">
        <f t="shared" si="2"/>
        <v>365</v>
      </c>
      <c r="BK41" s="483">
        <f t="shared" si="2"/>
        <v>302</v>
      </c>
    </row>
    <row r="42" spans="1:63" ht="24.9" x14ac:dyDescent="0.45">
      <c r="A42" s="480" t="s">
        <v>744</v>
      </c>
      <c r="B42" s="480" t="s">
        <v>461</v>
      </c>
      <c r="C42" s="480" t="s">
        <v>40</v>
      </c>
      <c r="D42" s="480" t="s">
        <v>702</v>
      </c>
      <c r="E42" s="480" t="s">
        <v>725</v>
      </c>
      <c r="F42" s="480">
        <v>0</v>
      </c>
      <c r="G42" s="480">
        <v>0</v>
      </c>
      <c r="H42" s="480">
        <v>0</v>
      </c>
      <c r="I42" s="480">
        <v>0</v>
      </c>
      <c r="J42" s="480">
        <v>7</v>
      </c>
      <c r="K42" s="480">
        <v>6</v>
      </c>
      <c r="L42" s="480">
        <v>4</v>
      </c>
      <c r="M42" s="480">
        <v>5</v>
      </c>
      <c r="N42" s="480">
        <v>4</v>
      </c>
      <c r="O42" s="480">
        <v>11</v>
      </c>
      <c r="P42" s="480">
        <v>2</v>
      </c>
      <c r="Q42" s="480">
        <v>7</v>
      </c>
      <c r="R42" s="480">
        <v>3</v>
      </c>
      <c r="S42" s="480">
        <v>8</v>
      </c>
      <c r="T42" s="480">
        <v>5</v>
      </c>
      <c r="U42" s="480">
        <v>5</v>
      </c>
      <c r="V42" s="480">
        <v>8</v>
      </c>
      <c r="W42" s="480">
        <v>5</v>
      </c>
      <c r="X42" s="480">
        <v>2</v>
      </c>
      <c r="Y42" s="480">
        <v>5</v>
      </c>
      <c r="Z42" s="480">
        <v>0</v>
      </c>
      <c r="AA42" s="480">
        <v>0</v>
      </c>
      <c r="AB42" s="480">
        <v>0</v>
      </c>
      <c r="AC42" s="480">
        <v>0</v>
      </c>
      <c r="AD42" s="480">
        <v>0</v>
      </c>
      <c r="AE42" s="480">
        <v>0</v>
      </c>
      <c r="AF42" s="480">
        <v>0</v>
      </c>
      <c r="AG42" s="480">
        <v>0</v>
      </c>
      <c r="AH42" s="480">
        <v>0</v>
      </c>
      <c r="AI42" s="480">
        <v>0</v>
      </c>
      <c r="AJ42" s="480">
        <v>0</v>
      </c>
      <c r="AK42" s="480">
        <v>0</v>
      </c>
      <c r="AL42" s="480">
        <v>0</v>
      </c>
      <c r="AM42" s="480">
        <v>0</v>
      </c>
      <c r="AN42" s="480">
        <v>0</v>
      </c>
      <c r="AO42" s="480">
        <v>0</v>
      </c>
      <c r="AP42" s="480">
        <v>0</v>
      </c>
      <c r="AQ42" s="480">
        <v>0</v>
      </c>
      <c r="AR42" s="480">
        <v>0</v>
      </c>
      <c r="AS42" s="480">
        <v>0</v>
      </c>
      <c r="AT42" s="480">
        <v>0</v>
      </c>
      <c r="AU42" s="480">
        <v>0</v>
      </c>
      <c r="AV42" s="480">
        <v>0</v>
      </c>
      <c r="AW42" s="480">
        <v>0</v>
      </c>
      <c r="AX42" s="480">
        <v>0</v>
      </c>
      <c r="AY42" s="480">
        <v>0</v>
      </c>
      <c r="AZ42" s="480">
        <v>0</v>
      </c>
      <c r="BA42" s="480">
        <v>0</v>
      </c>
      <c r="BB42" s="480">
        <v>0</v>
      </c>
      <c r="BC42" s="480">
        <v>0</v>
      </c>
      <c r="BD42" s="480">
        <v>0</v>
      </c>
      <c r="BE42" s="480">
        <v>0</v>
      </c>
      <c r="BF42" s="481">
        <f t="shared" si="0"/>
        <v>35</v>
      </c>
      <c r="BG42" s="481">
        <f t="shared" si="0"/>
        <v>52</v>
      </c>
      <c r="BH42" s="482">
        <f t="shared" si="1"/>
        <v>0</v>
      </c>
      <c r="BI42" s="482">
        <f t="shared" si="1"/>
        <v>0</v>
      </c>
      <c r="BJ42" s="483">
        <f t="shared" si="2"/>
        <v>35</v>
      </c>
      <c r="BK42" s="483">
        <f t="shared" si="2"/>
        <v>52</v>
      </c>
    </row>
    <row r="43" spans="1:63" ht="24.9" x14ac:dyDescent="0.45">
      <c r="A43" s="480" t="s">
        <v>745</v>
      </c>
      <c r="B43" s="480" t="s">
        <v>461</v>
      </c>
      <c r="C43" s="480" t="s">
        <v>40</v>
      </c>
      <c r="D43" s="480" t="s">
        <v>702</v>
      </c>
      <c r="E43" s="480" t="s">
        <v>725</v>
      </c>
      <c r="F43" s="480">
        <v>0</v>
      </c>
      <c r="G43" s="480">
        <v>0</v>
      </c>
      <c r="H43" s="480">
        <v>0</v>
      </c>
      <c r="I43" s="480">
        <v>0</v>
      </c>
      <c r="J43" s="480">
        <v>22</v>
      </c>
      <c r="K43" s="480">
        <v>23</v>
      </c>
      <c r="L43" s="480">
        <v>24</v>
      </c>
      <c r="M43" s="480">
        <v>23</v>
      </c>
      <c r="N43" s="480">
        <v>21</v>
      </c>
      <c r="O43" s="480">
        <v>21</v>
      </c>
      <c r="P43" s="480">
        <v>22</v>
      </c>
      <c r="Q43" s="480">
        <v>24</v>
      </c>
      <c r="R43" s="480">
        <v>29</v>
      </c>
      <c r="S43" s="480">
        <v>19</v>
      </c>
      <c r="T43" s="480">
        <v>19</v>
      </c>
      <c r="U43" s="480">
        <v>28</v>
      </c>
      <c r="V43" s="480">
        <v>18</v>
      </c>
      <c r="W43" s="480">
        <v>23</v>
      </c>
      <c r="X43" s="480">
        <v>26</v>
      </c>
      <c r="Y43" s="480">
        <v>23</v>
      </c>
      <c r="Z43" s="480">
        <v>0</v>
      </c>
      <c r="AA43" s="480">
        <v>0</v>
      </c>
      <c r="AB43" s="480">
        <v>0</v>
      </c>
      <c r="AC43" s="480">
        <v>0</v>
      </c>
      <c r="AD43" s="480">
        <v>0</v>
      </c>
      <c r="AE43" s="480">
        <v>0</v>
      </c>
      <c r="AF43" s="480">
        <v>0</v>
      </c>
      <c r="AG43" s="480">
        <v>0</v>
      </c>
      <c r="AH43" s="480">
        <v>0</v>
      </c>
      <c r="AI43" s="480">
        <v>0</v>
      </c>
      <c r="AJ43" s="480">
        <v>0</v>
      </c>
      <c r="AK43" s="480">
        <v>0</v>
      </c>
      <c r="AL43" s="480">
        <v>0</v>
      </c>
      <c r="AM43" s="480">
        <v>0</v>
      </c>
      <c r="AN43" s="480">
        <v>0</v>
      </c>
      <c r="AO43" s="480">
        <v>0</v>
      </c>
      <c r="AP43" s="480">
        <v>0</v>
      </c>
      <c r="AQ43" s="480">
        <v>0</v>
      </c>
      <c r="AR43" s="480">
        <v>0</v>
      </c>
      <c r="AS43" s="480">
        <v>0</v>
      </c>
      <c r="AT43" s="480">
        <v>0</v>
      </c>
      <c r="AU43" s="480">
        <v>0</v>
      </c>
      <c r="AV43" s="480">
        <v>0</v>
      </c>
      <c r="AW43" s="480">
        <v>0</v>
      </c>
      <c r="AX43" s="480">
        <v>0</v>
      </c>
      <c r="AY43" s="480">
        <v>0</v>
      </c>
      <c r="AZ43" s="480">
        <v>0</v>
      </c>
      <c r="BA43" s="480">
        <v>0</v>
      </c>
      <c r="BB43" s="480">
        <v>0</v>
      </c>
      <c r="BC43" s="480">
        <v>0</v>
      </c>
      <c r="BD43" s="480">
        <v>0</v>
      </c>
      <c r="BE43" s="480">
        <v>0</v>
      </c>
      <c r="BF43" s="481">
        <f t="shared" si="0"/>
        <v>181</v>
      </c>
      <c r="BG43" s="481">
        <f t="shared" si="0"/>
        <v>184</v>
      </c>
      <c r="BH43" s="482">
        <f t="shared" si="1"/>
        <v>0</v>
      </c>
      <c r="BI43" s="482">
        <f t="shared" si="1"/>
        <v>0</v>
      </c>
      <c r="BJ43" s="483">
        <f t="shared" si="2"/>
        <v>181</v>
      </c>
      <c r="BK43" s="483">
        <f t="shared" si="2"/>
        <v>184</v>
      </c>
    </row>
    <row r="44" spans="1:63" ht="24.9" x14ac:dyDescent="0.45">
      <c r="A44" s="480" t="s">
        <v>746</v>
      </c>
      <c r="B44" s="480" t="s">
        <v>461</v>
      </c>
      <c r="C44" s="480" t="s">
        <v>40</v>
      </c>
      <c r="D44" s="480" t="s">
        <v>702</v>
      </c>
      <c r="E44" s="480" t="s">
        <v>725</v>
      </c>
      <c r="F44" s="480">
        <v>0</v>
      </c>
      <c r="G44" s="480">
        <v>0</v>
      </c>
      <c r="H44" s="480">
        <v>0</v>
      </c>
      <c r="I44" s="480">
        <v>0</v>
      </c>
      <c r="J44" s="480">
        <v>0</v>
      </c>
      <c r="K44" s="480">
        <v>0</v>
      </c>
      <c r="L44" s="480">
        <v>0</v>
      </c>
      <c r="M44" s="480">
        <v>0</v>
      </c>
      <c r="N44" s="480">
        <v>0</v>
      </c>
      <c r="O44" s="480">
        <v>0</v>
      </c>
      <c r="P44" s="480">
        <v>0</v>
      </c>
      <c r="Q44" s="480">
        <v>0</v>
      </c>
      <c r="R44" s="480">
        <v>0</v>
      </c>
      <c r="S44" s="480">
        <v>0</v>
      </c>
      <c r="T44" s="480">
        <v>0</v>
      </c>
      <c r="U44" s="480">
        <v>0</v>
      </c>
      <c r="V44" s="480">
        <v>0</v>
      </c>
      <c r="W44" s="480">
        <v>0</v>
      </c>
      <c r="X44" s="480">
        <v>0</v>
      </c>
      <c r="Y44" s="480">
        <v>0</v>
      </c>
      <c r="Z44" s="480">
        <v>34</v>
      </c>
      <c r="AA44" s="480">
        <v>28</v>
      </c>
      <c r="AB44" s="480">
        <v>42</v>
      </c>
      <c r="AC44" s="480">
        <v>20</v>
      </c>
      <c r="AD44" s="480">
        <v>39</v>
      </c>
      <c r="AE44" s="480">
        <v>26</v>
      </c>
      <c r="AF44" s="480">
        <v>0</v>
      </c>
      <c r="AG44" s="480">
        <v>0</v>
      </c>
      <c r="AH44" s="480">
        <v>0</v>
      </c>
      <c r="AI44" s="480">
        <v>0</v>
      </c>
      <c r="AJ44" s="480">
        <v>0</v>
      </c>
      <c r="AK44" s="480">
        <v>0</v>
      </c>
      <c r="AL44" s="480">
        <v>0</v>
      </c>
      <c r="AM44" s="480">
        <v>0</v>
      </c>
      <c r="AN44" s="480">
        <v>0</v>
      </c>
      <c r="AO44" s="480">
        <v>0</v>
      </c>
      <c r="AP44" s="480">
        <v>0</v>
      </c>
      <c r="AQ44" s="480">
        <v>0</v>
      </c>
      <c r="AR44" s="480">
        <v>0</v>
      </c>
      <c r="AS44" s="480">
        <v>0</v>
      </c>
      <c r="AT44" s="480">
        <v>0</v>
      </c>
      <c r="AU44" s="480">
        <v>0</v>
      </c>
      <c r="AV44" s="480">
        <v>0</v>
      </c>
      <c r="AW44" s="480">
        <v>0</v>
      </c>
      <c r="AX44" s="480">
        <v>0</v>
      </c>
      <c r="AY44" s="480">
        <v>0</v>
      </c>
      <c r="AZ44" s="480">
        <v>0</v>
      </c>
      <c r="BA44" s="480">
        <v>0</v>
      </c>
      <c r="BB44" s="480">
        <v>0</v>
      </c>
      <c r="BC44" s="480">
        <v>0</v>
      </c>
      <c r="BD44" s="480">
        <v>0</v>
      </c>
      <c r="BE44" s="480">
        <v>0</v>
      </c>
      <c r="BF44" s="481">
        <f t="shared" si="0"/>
        <v>115</v>
      </c>
      <c r="BG44" s="481">
        <f t="shared" si="0"/>
        <v>74</v>
      </c>
      <c r="BH44" s="482">
        <f t="shared" si="1"/>
        <v>0</v>
      </c>
      <c r="BI44" s="482">
        <f t="shared" si="1"/>
        <v>0</v>
      </c>
      <c r="BJ44" s="483">
        <f t="shared" si="2"/>
        <v>115</v>
      </c>
      <c r="BK44" s="483">
        <f t="shared" si="2"/>
        <v>74</v>
      </c>
    </row>
    <row r="45" spans="1:63" ht="24.9" x14ac:dyDescent="0.45">
      <c r="A45" s="480" t="s">
        <v>747</v>
      </c>
      <c r="B45" s="480" t="s">
        <v>461</v>
      </c>
      <c r="C45" s="480" t="s">
        <v>40</v>
      </c>
      <c r="D45" s="480" t="s">
        <v>706</v>
      </c>
      <c r="E45" s="480" t="s">
        <v>707</v>
      </c>
      <c r="F45" s="480">
        <v>0</v>
      </c>
      <c r="G45" s="480">
        <v>0</v>
      </c>
      <c r="H45" s="480">
        <v>16</v>
      </c>
      <c r="I45" s="480">
        <v>22</v>
      </c>
      <c r="J45" s="480">
        <v>24</v>
      </c>
      <c r="K45" s="480">
        <v>32</v>
      </c>
      <c r="L45" s="480">
        <v>26</v>
      </c>
      <c r="M45" s="480">
        <v>28</v>
      </c>
      <c r="N45" s="480">
        <v>15</v>
      </c>
      <c r="O45" s="480">
        <v>30</v>
      </c>
      <c r="P45" s="480">
        <v>31</v>
      </c>
      <c r="Q45" s="480">
        <v>32</v>
      </c>
      <c r="R45" s="480">
        <v>23</v>
      </c>
      <c r="S45" s="480">
        <v>33</v>
      </c>
      <c r="T45" s="480">
        <v>26</v>
      </c>
      <c r="U45" s="480">
        <v>28</v>
      </c>
      <c r="V45" s="480">
        <v>27</v>
      </c>
      <c r="W45" s="480">
        <v>25</v>
      </c>
      <c r="X45" s="480">
        <v>25</v>
      </c>
      <c r="Y45" s="480">
        <v>20</v>
      </c>
      <c r="Z45" s="480">
        <v>0</v>
      </c>
      <c r="AA45" s="480">
        <v>0</v>
      </c>
      <c r="AB45" s="480">
        <v>0</v>
      </c>
      <c r="AC45" s="480">
        <v>0</v>
      </c>
      <c r="AD45" s="480">
        <v>0</v>
      </c>
      <c r="AE45" s="480">
        <v>0</v>
      </c>
      <c r="AF45" s="480">
        <v>0</v>
      </c>
      <c r="AG45" s="480">
        <v>0</v>
      </c>
      <c r="AH45" s="480">
        <v>0</v>
      </c>
      <c r="AI45" s="480">
        <v>0</v>
      </c>
      <c r="AJ45" s="480">
        <v>0</v>
      </c>
      <c r="AK45" s="480">
        <v>0</v>
      </c>
      <c r="AL45" s="480">
        <v>0</v>
      </c>
      <c r="AM45" s="480">
        <v>0</v>
      </c>
      <c r="AN45" s="480">
        <v>0</v>
      </c>
      <c r="AO45" s="480">
        <v>0</v>
      </c>
      <c r="AP45" s="480">
        <v>0</v>
      </c>
      <c r="AQ45" s="480">
        <v>0</v>
      </c>
      <c r="AR45" s="480">
        <v>0</v>
      </c>
      <c r="AS45" s="480">
        <v>0</v>
      </c>
      <c r="AT45" s="480">
        <v>0</v>
      </c>
      <c r="AU45" s="480">
        <v>0</v>
      </c>
      <c r="AV45" s="480">
        <v>0</v>
      </c>
      <c r="AW45" s="480">
        <v>0</v>
      </c>
      <c r="AX45" s="480">
        <v>0</v>
      </c>
      <c r="AY45" s="480">
        <v>0</v>
      </c>
      <c r="AZ45" s="480">
        <v>0</v>
      </c>
      <c r="BA45" s="480">
        <v>0</v>
      </c>
      <c r="BB45" s="480">
        <v>0</v>
      </c>
      <c r="BC45" s="480">
        <v>0</v>
      </c>
      <c r="BD45" s="480">
        <v>0</v>
      </c>
      <c r="BE45" s="480">
        <v>0</v>
      </c>
      <c r="BF45" s="481">
        <f t="shared" si="0"/>
        <v>213</v>
      </c>
      <c r="BG45" s="481">
        <f t="shared" si="0"/>
        <v>250</v>
      </c>
      <c r="BH45" s="482">
        <f t="shared" si="1"/>
        <v>0</v>
      </c>
      <c r="BI45" s="482">
        <f t="shared" si="1"/>
        <v>0</v>
      </c>
      <c r="BJ45" s="483">
        <f t="shared" si="2"/>
        <v>213</v>
      </c>
      <c r="BK45" s="483">
        <f t="shared" si="2"/>
        <v>250</v>
      </c>
    </row>
    <row r="46" spans="1:63" ht="24.9" x14ac:dyDescent="0.45">
      <c r="A46" s="480" t="s">
        <v>748</v>
      </c>
      <c r="B46" s="480" t="s">
        <v>461</v>
      </c>
      <c r="C46" s="480" t="s">
        <v>40</v>
      </c>
      <c r="D46" s="480" t="s">
        <v>706</v>
      </c>
      <c r="E46" s="480" t="s">
        <v>707</v>
      </c>
      <c r="F46" s="480">
        <v>22</v>
      </c>
      <c r="G46" s="480">
        <v>25</v>
      </c>
      <c r="H46" s="480">
        <v>103</v>
      </c>
      <c r="I46" s="480">
        <v>90</v>
      </c>
      <c r="J46" s="480">
        <v>105</v>
      </c>
      <c r="K46" s="480">
        <v>89</v>
      </c>
      <c r="L46" s="480">
        <v>128</v>
      </c>
      <c r="M46" s="480">
        <v>105</v>
      </c>
      <c r="N46" s="480">
        <v>119</v>
      </c>
      <c r="O46" s="480">
        <v>109</v>
      </c>
      <c r="P46" s="480">
        <v>103</v>
      </c>
      <c r="Q46" s="480">
        <v>99</v>
      </c>
      <c r="R46" s="480">
        <v>106</v>
      </c>
      <c r="S46" s="480">
        <v>102</v>
      </c>
      <c r="T46" s="480">
        <v>106</v>
      </c>
      <c r="U46" s="480">
        <v>122</v>
      </c>
      <c r="V46" s="480">
        <v>97</v>
      </c>
      <c r="W46" s="480">
        <v>96</v>
      </c>
      <c r="X46" s="480">
        <v>68</v>
      </c>
      <c r="Y46" s="480">
        <v>77</v>
      </c>
      <c r="Z46" s="480">
        <v>37</v>
      </c>
      <c r="AA46" s="480">
        <v>42</v>
      </c>
      <c r="AB46" s="480">
        <v>36</v>
      </c>
      <c r="AC46" s="480">
        <v>20</v>
      </c>
      <c r="AD46" s="480">
        <v>47</v>
      </c>
      <c r="AE46" s="480">
        <v>13</v>
      </c>
      <c r="AF46" s="480">
        <v>0</v>
      </c>
      <c r="AG46" s="480">
        <v>0</v>
      </c>
      <c r="AH46" s="480">
        <v>0</v>
      </c>
      <c r="AI46" s="480">
        <v>0</v>
      </c>
      <c r="AJ46" s="480">
        <v>0</v>
      </c>
      <c r="AK46" s="480">
        <v>0</v>
      </c>
      <c r="AL46" s="480">
        <v>0</v>
      </c>
      <c r="AM46" s="480">
        <v>0</v>
      </c>
      <c r="AN46" s="480">
        <v>0</v>
      </c>
      <c r="AO46" s="480">
        <v>0</v>
      </c>
      <c r="AP46" s="480">
        <v>0</v>
      </c>
      <c r="AQ46" s="480">
        <v>0</v>
      </c>
      <c r="AR46" s="480">
        <v>0</v>
      </c>
      <c r="AS46" s="480">
        <v>0</v>
      </c>
      <c r="AT46" s="480">
        <v>0</v>
      </c>
      <c r="AU46" s="480">
        <v>0</v>
      </c>
      <c r="AV46" s="480">
        <v>0</v>
      </c>
      <c r="AW46" s="480">
        <v>0</v>
      </c>
      <c r="AX46" s="480">
        <v>0</v>
      </c>
      <c r="AY46" s="480">
        <v>0</v>
      </c>
      <c r="AZ46" s="480">
        <v>0</v>
      </c>
      <c r="BA46" s="480">
        <v>0</v>
      </c>
      <c r="BB46" s="480">
        <v>0</v>
      </c>
      <c r="BC46" s="480">
        <v>0</v>
      </c>
      <c r="BD46" s="480">
        <v>0</v>
      </c>
      <c r="BE46" s="480">
        <v>0</v>
      </c>
      <c r="BF46" s="481">
        <f t="shared" si="0"/>
        <v>1077</v>
      </c>
      <c r="BG46" s="481">
        <f t="shared" si="0"/>
        <v>989</v>
      </c>
      <c r="BH46" s="482">
        <f t="shared" si="1"/>
        <v>0</v>
      </c>
      <c r="BI46" s="482">
        <f t="shared" si="1"/>
        <v>0</v>
      </c>
      <c r="BJ46" s="483">
        <f t="shared" si="2"/>
        <v>1077</v>
      </c>
      <c r="BK46" s="483">
        <f t="shared" si="2"/>
        <v>989</v>
      </c>
    </row>
    <row r="47" spans="1:63" ht="24.9" x14ac:dyDescent="0.45">
      <c r="A47" s="480" t="s">
        <v>749</v>
      </c>
      <c r="B47" s="480" t="s">
        <v>461</v>
      </c>
      <c r="C47" s="480" t="s">
        <v>40</v>
      </c>
      <c r="D47" s="480" t="s">
        <v>702</v>
      </c>
      <c r="E47" s="480" t="s">
        <v>725</v>
      </c>
      <c r="F47" s="480">
        <v>0</v>
      </c>
      <c r="G47" s="480">
        <v>0</v>
      </c>
      <c r="H47" s="480">
        <v>5</v>
      </c>
      <c r="I47" s="480">
        <v>6</v>
      </c>
      <c r="J47" s="480">
        <v>3</v>
      </c>
      <c r="K47" s="480">
        <v>7</v>
      </c>
      <c r="L47" s="480">
        <v>11</v>
      </c>
      <c r="M47" s="480">
        <v>17</v>
      </c>
      <c r="N47" s="480">
        <v>19</v>
      </c>
      <c r="O47" s="480">
        <v>7</v>
      </c>
      <c r="P47" s="480">
        <v>8</v>
      </c>
      <c r="Q47" s="480">
        <v>11</v>
      </c>
      <c r="R47" s="480">
        <v>3</v>
      </c>
      <c r="S47" s="480">
        <v>4</v>
      </c>
      <c r="T47" s="480">
        <v>12</v>
      </c>
      <c r="U47" s="480">
        <v>5</v>
      </c>
      <c r="V47" s="480">
        <v>9</v>
      </c>
      <c r="W47" s="480">
        <v>9</v>
      </c>
      <c r="X47" s="480">
        <v>9</v>
      </c>
      <c r="Y47" s="480">
        <v>10</v>
      </c>
      <c r="Z47" s="480">
        <v>0</v>
      </c>
      <c r="AA47" s="480">
        <v>0</v>
      </c>
      <c r="AB47" s="480">
        <v>0</v>
      </c>
      <c r="AC47" s="480">
        <v>0</v>
      </c>
      <c r="AD47" s="480">
        <v>0</v>
      </c>
      <c r="AE47" s="480">
        <v>0</v>
      </c>
      <c r="AF47" s="480">
        <v>0</v>
      </c>
      <c r="AG47" s="480">
        <v>0</v>
      </c>
      <c r="AH47" s="480">
        <v>0</v>
      </c>
      <c r="AI47" s="480">
        <v>0</v>
      </c>
      <c r="AJ47" s="480">
        <v>0</v>
      </c>
      <c r="AK47" s="480">
        <v>0</v>
      </c>
      <c r="AL47" s="480">
        <v>0</v>
      </c>
      <c r="AM47" s="480">
        <v>0</v>
      </c>
      <c r="AN47" s="480">
        <v>0</v>
      </c>
      <c r="AO47" s="480">
        <v>0</v>
      </c>
      <c r="AP47" s="480">
        <v>0</v>
      </c>
      <c r="AQ47" s="480">
        <v>0</v>
      </c>
      <c r="AR47" s="480">
        <v>0</v>
      </c>
      <c r="AS47" s="480">
        <v>0</v>
      </c>
      <c r="AT47" s="480">
        <v>0</v>
      </c>
      <c r="AU47" s="480">
        <v>0</v>
      </c>
      <c r="AV47" s="480">
        <v>0</v>
      </c>
      <c r="AW47" s="480">
        <v>0</v>
      </c>
      <c r="AX47" s="480">
        <v>0</v>
      </c>
      <c r="AY47" s="480">
        <v>0</v>
      </c>
      <c r="AZ47" s="480">
        <v>0</v>
      </c>
      <c r="BA47" s="480">
        <v>0</v>
      </c>
      <c r="BB47" s="480">
        <v>0</v>
      </c>
      <c r="BC47" s="480">
        <v>0</v>
      </c>
      <c r="BD47" s="480">
        <v>0</v>
      </c>
      <c r="BE47" s="480">
        <v>0</v>
      </c>
      <c r="BF47" s="481">
        <f t="shared" si="0"/>
        <v>79</v>
      </c>
      <c r="BG47" s="481">
        <f t="shared" si="0"/>
        <v>76</v>
      </c>
      <c r="BH47" s="482">
        <f t="shared" si="1"/>
        <v>0</v>
      </c>
      <c r="BI47" s="482">
        <f t="shared" si="1"/>
        <v>0</v>
      </c>
      <c r="BJ47" s="483">
        <f t="shared" si="2"/>
        <v>79</v>
      </c>
      <c r="BK47" s="483">
        <f t="shared" si="2"/>
        <v>76</v>
      </c>
    </row>
    <row r="48" spans="1:63" ht="24.9" x14ac:dyDescent="0.45">
      <c r="A48" s="480" t="s">
        <v>750</v>
      </c>
      <c r="B48" s="480" t="s">
        <v>461</v>
      </c>
      <c r="C48" s="480" t="s">
        <v>40</v>
      </c>
      <c r="D48" s="480" t="s">
        <v>702</v>
      </c>
      <c r="E48" s="480" t="s">
        <v>725</v>
      </c>
      <c r="F48" s="480">
        <v>0</v>
      </c>
      <c r="G48" s="480">
        <v>0</v>
      </c>
      <c r="H48" s="480">
        <v>0</v>
      </c>
      <c r="I48" s="480">
        <v>0</v>
      </c>
      <c r="J48" s="480">
        <v>6</v>
      </c>
      <c r="K48" s="480">
        <v>6</v>
      </c>
      <c r="L48" s="480">
        <v>6</v>
      </c>
      <c r="M48" s="480">
        <v>5</v>
      </c>
      <c r="N48" s="480">
        <v>6</v>
      </c>
      <c r="O48" s="480">
        <v>5</v>
      </c>
      <c r="P48" s="480">
        <v>10</v>
      </c>
      <c r="Q48" s="480">
        <v>9</v>
      </c>
      <c r="R48" s="480">
        <v>8</v>
      </c>
      <c r="S48" s="480">
        <v>6</v>
      </c>
      <c r="T48" s="480">
        <v>10</v>
      </c>
      <c r="U48" s="480">
        <v>6</v>
      </c>
      <c r="V48" s="480">
        <v>10</v>
      </c>
      <c r="W48" s="480">
        <v>3</v>
      </c>
      <c r="X48" s="480">
        <v>12</v>
      </c>
      <c r="Y48" s="480">
        <v>7</v>
      </c>
      <c r="Z48" s="480">
        <v>21</v>
      </c>
      <c r="AA48" s="480">
        <v>18</v>
      </c>
      <c r="AB48" s="480">
        <v>23</v>
      </c>
      <c r="AC48" s="480">
        <v>16</v>
      </c>
      <c r="AD48" s="480">
        <v>20</v>
      </c>
      <c r="AE48" s="480">
        <v>16</v>
      </c>
      <c r="AF48" s="480">
        <v>0</v>
      </c>
      <c r="AG48" s="480">
        <v>0</v>
      </c>
      <c r="AH48" s="480">
        <v>0</v>
      </c>
      <c r="AI48" s="480">
        <v>0</v>
      </c>
      <c r="AJ48" s="480">
        <v>0</v>
      </c>
      <c r="AK48" s="480">
        <v>0</v>
      </c>
      <c r="AL48" s="480">
        <v>0</v>
      </c>
      <c r="AM48" s="480">
        <v>0</v>
      </c>
      <c r="AN48" s="480">
        <v>0</v>
      </c>
      <c r="AO48" s="480">
        <v>0</v>
      </c>
      <c r="AP48" s="480">
        <v>0</v>
      </c>
      <c r="AQ48" s="480">
        <v>0</v>
      </c>
      <c r="AR48" s="480">
        <v>0</v>
      </c>
      <c r="AS48" s="480">
        <v>0</v>
      </c>
      <c r="AT48" s="480">
        <v>0</v>
      </c>
      <c r="AU48" s="480">
        <v>0</v>
      </c>
      <c r="AV48" s="480">
        <v>0</v>
      </c>
      <c r="AW48" s="480">
        <v>0</v>
      </c>
      <c r="AX48" s="480">
        <v>0</v>
      </c>
      <c r="AY48" s="480">
        <v>0</v>
      </c>
      <c r="AZ48" s="480">
        <v>0</v>
      </c>
      <c r="BA48" s="480">
        <v>0</v>
      </c>
      <c r="BB48" s="480">
        <v>0</v>
      </c>
      <c r="BC48" s="480">
        <v>0</v>
      </c>
      <c r="BD48" s="480">
        <v>0</v>
      </c>
      <c r="BE48" s="480">
        <v>0</v>
      </c>
      <c r="BF48" s="481">
        <f t="shared" si="0"/>
        <v>132</v>
      </c>
      <c r="BG48" s="481">
        <f t="shared" si="0"/>
        <v>97</v>
      </c>
      <c r="BH48" s="482">
        <f t="shared" si="1"/>
        <v>0</v>
      </c>
      <c r="BI48" s="482">
        <f t="shared" si="1"/>
        <v>0</v>
      </c>
      <c r="BJ48" s="483">
        <f t="shared" si="2"/>
        <v>132</v>
      </c>
      <c r="BK48" s="483">
        <f t="shared" si="2"/>
        <v>97</v>
      </c>
    </row>
    <row r="49" spans="1:63" ht="24.9" x14ac:dyDescent="0.45">
      <c r="A49" s="480" t="s">
        <v>751</v>
      </c>
      <c r="B49" s="480" t="s">
        <v>461</v>
      </c>
      <c r="C49" s="480" t="s">
        <v>40</v>
      </c>
      <c r="D49" s="480" t="s">
        <v>702</v>
      </c>
      <c r="E49" s="480" t="s">
        <v>725</v>
      </c>
      <c r="F49" s="480">
        <v>0</v>
      </c>
      <c r="G49" s="480">
        <v>0</v>
      </c>
      <c r="H49" s="480">
        <v>0</v>
      </c>
      <c r="I49" s="480">
        <v>0</v>
      </c>
      <c r="J49" s="480">
        <v>9</v>
      </c>
      <c r="K49" s="480">
        <v>8</v>
      </c>
      <c r="L49" s="480">
        <v>12</v>
      </c>
      <c r="M49" s="480">
        <v>9</v>
      </c>
      <c r="N49" s="480">
        <v>17</v>
      </c>
      <c r="O49" s="480">
        <v>11</v>
      </c>
      <c r="P49" s="480">
        <v>12</v>
      </c>
      <c r="Q49" s="480">
        <v>18</v>
      </c>
      <c r="R49" s="480">
        <v>13</v>
      </c>
      <c r="S49" s="480">
        <v>16</v>
      </c>
      <c r="T49" s="480">
        <v>16</v>
      </c>
      <c r="U49" s="480">
        <v>7</v>
      </c>
      <c r="V49" s="480">
        <v>16</v>
      </c>
      <c r="W49" s="480">
        <v>15</v>
      </c>
      <c r="X49" s="480">
        <v>7</v>
      </c>
      <c r="Y49" s="480">
        <v>13</v>
      </c>
      <c r="Z49" s="480">
        <v>0</v>
      </c>
      <c r="AA49" s="480">
        <v>0</v>
      </c>
      <c r="AB49" s="480">
        <v>0</v>
      </c>
      <c r="AC49" s="480">
        <v>0</v>
      </c>
      <c r="AD49" s="480">
        <v>0</v>
      </c>
      <c r="AE49" s="480">
        <v>0</v>
      </c>
      <c r="AF49" s="480">
        <v>0</v>
      </c>
      <c r="AG49" s="480">
        <v>0</v>
      </c>
      <c r="AH49" s="480">
        <v>0</v>
      </c>
      <c r="AI49" s="480">
        <v>0</v>
      </c>
      <c r="AJ49" s="480">
        <v>0</v>
      </c>
      <c r="AK49" s="480">
        <v>0</v>
      </c>
      <c r="AL49" s="480">
        <v>0</v>
      </c>
      <c r="AM49" s="480">
        <v>0</v>
      </c>
      <c r="AN49" s="480">
        <v>0</v>
      </c>
      <c r="AO49" s="480">
        <v>0</v>
      </c>
      <c r="AP49" s="480">
        <v>0</v>
      </c>
      <c r="AQ49" s="480">
        <v>0</v>
      </c>
      <c r="AR49" s="480">
        <v>0</v>
      </c>
      <c r="AS49" s="480">
        <v>0</v>
      </c>
      <c r="AT49" s="480">
        <v>0</v>
      </c>
      <c r="AU49" s="480">
        <v>0</v>
      </c>
      <c r="AV49" s="480">
        <v>0</v>
      </c>
      <c r="AW49" s="480">
        <v>0</v>
      </c>
      <c r="AX49" s="480">
        <v>0</v>
      </c>
      <c r="AY49" s="480">
        <v>0</v>
      </c>
      <c r="AZ49" s="480">
        <v>0</v>
      </c>
      <c r="BA49" s="480">
        <v>0</v>
      </c>
      <c r="BB49" s="480">
        <v>0</v>
      </c>
      <c r="BC49" s="480">
        <v>0</v>
      </c>
      <c r="BD49" s="480">
        <v>0</v>
      </c>
      <c r="BE49" s="480">
        <v>0</v>
      </c>
      <c r="BF49" s="481">
        <f t="shared" si="0"/>
        <v>102</v>
      </c>
      <c r="BG49" s="481">
        <f t="shared" si="0"/>
        <v>97</v>
      </c>
      <c r="BH49" s="482">
        <f t="shared" si="1"/>
        <v>0</v>
      </c>
      <c r="BI49" s="482">
        <f t="shared" si="1"/>
        <v>0</v>
      </c>
      <c r="BJ49" s="483">
        <f t="shared" si="2"/>
        <v>102</v>
      </c>
      <c r="BK49" s="483">
        <f t="shared" si="2"/>
        <v>97</v>
      </c>
    </row>
    <row r="50" spans="1:63" ht="24.9" x14ac:dyDescent="0.45">
      <c r="A50" s="480" t="s">
        <v>752</v>
      </c>
      <c r="B50" s="480" t="s">
        <v>461</v>
      </c>
      <c r="C50" s="480" t="s">
        <v>40</v>
      </c>
      <c r="D50" s="480" t="s">
        <v>702</v>
      </c>
      <c r="E50" s="480" t="s">
        <v>725</v>
      </c>
      <c r="F50" s="480">
        <v>0</v>
      </c>
      <c r="G50" s="480">
        <v>0</v>
      </c>
      <c r="H50" s="480">
        <v>0</v>
      </c>
      <c r="I50" s="480">
        <v>0</v>
      </c>
      <c r="J50" s="480">
        <v>11</v>
      </c>
      <c r="K50" s="480">
        <v>18</v>
      </c>
      <c r="L50" s="480">
        <v>10</v>
      </c>
      <c r="M50" s="480">
        <v>16</v>
      </c>
      <c r="N50" s="480">
        <v>23</v>
      </c>
      <c r="O50" s="480">
        <v>14</v>
      </c>
      <c r="P50" s="480">
        <v>26</v>
      </c>
      <c r="Q50" s="480">
        <v>15</v>
      </c>
      <c r="R50" s="480">
        <v>15</v>
      </c>
      <c r="S50" s="480">
        <v>10</v>
      </c>
      <c r="T50" s="480">
        <v>17</v>
      </c>
      <c r="U50" s="480">
        <v>14</v>
      </c>
      <c r="V50" s="480">
        <v>16</v>
      </c>
      <c r="W50" s="480">
        <v>9</v>
      </c>
      <c r="X50" s="480">
        <v>22</v>
      </c>
      <c r="Y50" s="480">
        <v>9</v>
      </c>
      <c r="Z50" s="480">
        <v>0</v>
      </c>
      <c r="AA50" s="480">
        <v>0</v>
      </c>
      <c r="AB50" s="480">
        <v>0</v>
      </c>
      <c r="AC50" s="480">
        <v>0</v>
      </c>
      <c r="AD50" s="480">
        <v>0</v>
      </c>
      <c r="AE50" s="480">
        <v>0</v>
      </c>
      <c r="AF50" s="480">
        <v>0</v>
      </c>
      <c r="AG50" s="480">
        <v>0</v>
      </c>
      <c r="AH50" s="480">
        <v>0</v>
      </c>
      <c r="AI50" s="480">
        <v>0</v>
      </c>
      <c r="AJ50" s="480">
        <v>0</v>
      </c>
      <c r="AK50" s="480">
        <v>0</v>
      </c>
      <c r="AL50" s="480">
        <v>0</v>
      </c>
      <c r="AM50" s="480">
        <v>0</v>
      </c>
      <c r="AN50" s="480">
        <v>0</v>
      </c>
      <c r="AO50" s="480">
        <v>0</v>
      </c>
      <c r="AP50" s="480">
        <v>0</v>
      </c>
      <c r="AQ50" s="480">
        <v>0</v>
      </c>
      <c r="AR50" s="480">
        <v>0</v>
      </c>
      <c r="AS50" s="480">
        <v>0</v>
      </c>
      <c r="AT50" s="480">
        <v>0</v>
      </c>
      <c r="AU50" s="480">
        <v>0</v>
      </c>
      <c r="AV50" s="480">
        <v>0</v>
      </c>
      <c r="AW50" s="480">
        <v>0</v>
      </c>
      <c r="AX50" s="480">
        <v>0</v>
      </c>
      <c r="AY50" s="480">
        <v>0</v>
      </c>
      <c r="AZ50" s="480">
        <v>0</v>
      </c>
      <c r="BA50" s="480">
        <v>0</v>
      </c>
      <c r="BB50" s="480">
        <v>0</v>
      </c>
      <c r="BC50" s="480">
        <v>0</v>
      </c>
      <c r="BD50" s="480">
        <v>0</v>
      </c>
      <c r="BE50" s="480">
        <v>0</v>
      </c>
      <c r="BF50" s="481">
        <f t="shared" si="0"/>
        <v>140</v>
      </c>
      <c r="BG50" s="481">
        <f t="shared" si="0"/>
        <v>105</v>
      </c>
      <c r="BH50" s="482">
        <f t="shared" si="1"/>
        <v>0</v>
      </c>
      <c r="BI50" s="482">
        <f t="shared" si="1"/>
        <v>0</v>
      </c>
      <c r="BJ50" s="483">
        <f t="shared" si="2"/>
        <v>140</v>
      </c>
      <c r="BK50" s="483">
        <f t="shared" si="2"/>
        <v>105</v>
      </c>
    </row>
    <row r="51" spans="1:63" ht="24.9" x14ac:dyDescent="0.45">
      <c r="A51" s="480" t="s">
        <v>753</v>
      </c>
      <c r="B51" s="480" t="s">
        <v>461</v>
      </c>
      <c r="C51" s="480" t="s">
        <v>40</v>
      </c>
      <c r="D51" s="480" t="s">
        <v>702</v>
      </c>
      <c r="E51" s="480" t="s">
        <v>725</v>
      </c>
      <c r="F51" s="480">
        <v>0</v>
      </c>
      <c r="G51" s="480">
        <v>0</v>
      </c>
      <c r="H51" s="480">
        <v>0</v>
      </c>
      <c r="I51" s="480">
        <v>0</v>
      </c>
      <c r="J51" s="480">
        <v>13</v>
      </c>
      <c r="K51" s="480">
        <v>12</v>
      </c>
      <c r="L51" s="480">
        <v>11</v>
      </c>
      <c r="M51" s="480">
        <v>4</v>
      </c>
      <c r="N51" s="480">
        <v>10</v>
      </c>
      <c r="O51" s="480">
        <v>10</v>
      </c>
      <c r="P51" s="480">
        <v>11</v>
      </c>
      <c r="Q51" s="480">
        <v>9</v>
      </c>
      <c r="R51" s="480">
        <v>10</v>
      </c>
      <c r="S51" s="480">
        <v>11</v>
      </c>
      <c r="T51" s="480">
        <v>8</v>
      </c>
      <c r="U51" s="480">
        <v>6</v>
      </c>
      <c r="V51" s="480">
        <v>8</v>
      </c>
      <c r="W51" s="480">
        <v>8</v>
      </c>
      <c r="X51" s="480">
        <v>9</v>
      </c>
      <c r="Y51" s="480">
        <v>9</v>
      </c>
      <c r="Z51" s="480">
        <v>0</v>
      </c>
      <c r="AA51" s="480">
        <v>0</v>
      </c>
      <c r="AB51" s="480">
        <v>0</v>
      </c>
      <c r="AC51" s="480">
        <v>0</v>
      </c>
      <c r="AD51" s="480">
        <v>0</v>
      </c>
      <c r="AE51" s="480">
        <v>0</v>
      </c>
      <c r="AF51" s="480">
        <v>0</v>
      </c>
      <c r="AG51" s="480">
        <v>0</v>
      </c>
      <c r="AH51" s="480">
        <v>0</v>
      </c>
      <c r="AI51" s="480">
        <v>0</v>
      </c>
      <c r="AJ51" s="480">
        <v>0</v>
      </c>
      <c r="AK51" s="480">
        <v>0</v>
      </c>
      <c r="AL51" s="480">
        <v>0</v>
      </c>
      <c r="AM51" s="480">
        <v>0</v>
      </c>
      <c r="AN51" s="480">
        <v>0</v>
      </c>
      <c r="AO51" s="480">
        <v>0</v>
      </c>
      <c r="AP51" s="480">
        <v>0</v>
      </c>
      <c r="AQ51" s="480">
        <v>0</v>
      </c>
      <c r="AR51" s="480">
        <v>0</v>
      </c>
      <c r="AS51" s="480">
        <v>0</v>
      </c>
      <c r="AT51" s="480">
        <v>0</v>
      </c>
      <c r="AU51" s="480">
        <v>0</v>
      </c>
      <c r="AV51" s="480">
        <v>0</v>
      </c>
      <c r="AW51" s="480">
        <v>0</v>
      </c>
      <c r="AX51" s="480">
        <v>0</v>
      </c>
      <c r="AY51" s="480">
        <v>0</v>
      </c>
      <c r="AZ51" s="480">
        <v>0</v>
      </c>
      <c r="BA51" s="480">
        <v>0</v>
      </c>
      <c r="BB51" s="480">
        <v>0</v>
      </c>
      <c r="BC51" s="480">
        <v>0</v>
      </c>
      <c r="BD51" s="480">
        <v>0</v>
      </c>
      <c r="BE51" s="480">
        <v>0</v>
      </c>
      <c r="BF51" s="481">
        <f t="shared" si="0"/>
        <v>80</v>
      </c>
      <c r="BG51" s="481">
        <f t="shared" si="0"/>
        <v>69</v>
      </c>
      <c r="BH51" s="482">
        <f t="shared" si="1"/>
        <v>0</v>
      </c>
      <c r="BI51" s="482">
        <f t="shared" si="1"/>
        <v>0</v>
      </c>
      <c r="BJ51" s="483">
        <f t="shared" si="2"/>
        <v>80</v>
      </c>
      <c r="BK51" s="483">
        <f t="shared" si="2"/>
        <v>69</v>
      </c>
    </row>
    <row r="52" spans="1:63" ht="24.9" x14ac:dyDescent="0.45">
      <c r="A52" s="480" t="s">
        <v>754</v>
      </c>
      <c r="B52" s="480" t="s">
        <v>461</v>
      </c>
      <c r="C52" s="480" t="s">
        <v>40</v>
      </c>
      <c r="D52" s="480" t="s">
        <v>702</v>
      </c>
      <c r="E52" s="480" t="s">
        <v>725</v>
      </c>
      <c r="F52" s="480">
        <v>0</v>
      </c>
      <c r="G52" s="480">
        <v>0</v>
      </c>
      <c r="H52" s="480">
        <v>0</v>
      </c>
      <c r="I52" s="480">
        <v>0</v>
      </c>
      <c r="J52" s="480">
        <v>19</v>
      </c>
      <c r="K52" s="480">
        <v>21</v>
      </c>
      <c r="L52" s="480">
        <v>13</v>
      </c>
      <c r="M52" s="480">
        <v>27</v>
      </c>
      <c r="N52" s="480">
        <v>39</v>
      </c>
      <c r="O52" s="480">
        <v>28</v>
      </c>
      <c r="P52" s="480">
        <v>33</v>
      </c>
      <c r="Q52" s="480">
        <v>40</v>
      </c>
      <c r="R52" s="480">
        <v>40</v>
      </c>
      <c r="S52" s="480">
        <v>40</v>
      </c>
      <c r="T52" s="480">
        <v>38</v>
      </c>
      <c r="U52" s="480">
        <v>35</v>
      </c>
      <c r="V52" s="480">
        <v>40</v>
      </c>
      <c r="W52" s="480">
        <v>38</v>
      </c>
      <c r="X52" s="480">
        <v>38</v>
      </c>
      <c r="Y52" s="480">
        <v>38</v>
      </c>
      <c r="Z52" s="480">
        <v>46</v>
      </c>
      <c r="AA52" s="480">
        <v>34</v>
      </c>
      <c r="AB52" s="480">
        <v>31</v>
      </c>
      <c r="AC52" s="480">
        <v>39</v>
      </c>
      <c r="AD52" s="480">
        <v>42</v>
      </c>
      <c r="AE52" s="480">
        <v>26</v>
      </c>
      <c r="AF52" s="480">
        <v>0</v>
      </c>
      <c r="AG52" s="480">
        <v>0</v>
      </c>
      <c r="AH52" s="480">
        <v>0</v>
      </c>
      <c r="AI52" s="480">
        <v>0</v>
      </c>
      <c r="AJ52" s="480">
        <v>0</v>
      </c>
      <c r="AK52" s="480">
        <v>0</v>
      </c>
      <c r="AL52" s="480">
        <v>0</v>
      </c>
      <c r="AM52" s="480">
        <v>0</v>
      </c>
      <c r="AN52" s="480">
        <v>0</v>
      </c>
      <c r="AO52" s="480">
        <v>0</v>
      </c>
      <c r="AP52" s="480">
        <v>0</v>
      </c>
      <c r="AQ52" s="480">
        <v>0</v>
      </c>
      <c r="AR52" s="480">
        <v>0</v>
      </c>
      <c r="AS52" s="480">
        <v>0</v>
      </c>
      <c r="AT52" s="480">
        <v>0</v>
      </c>
      <c r="AU52" s="480">
        <v>0</v>
      </c>
      <c r="AV52" s="480">
        <v>0</v>
      </c>
      <c r="AW52" s="480">
        <v>0</v>
      </c>
      <c r="AX52" s="480">
        <v>0</v>
      </c>
      <c r="AY52" s="480">
        <v>0</v>
      </c>
      <c r="AZ52" s="480">
        <v>0</v>
      </c>
      <c r="BA52" s="480">
        <v>0</v>
      </c>
      <c r="BB52" s="480">
        <v>0</v>
      </c>
      <c r="BC52" s="480">
        <v>0</v>
      </c>
      <c r="BD52" s="480">
        <v>0</v>
      </c>
      <c r="BE52" s="480">
        <v>0</v>
      </c>
      <c r="BF52" s="481">
        <f t="shared" si="0"/>
        <v>379</v>
      </c>
      <c r="BG52" s="481">
        <f t="shared" si="0"/>
        <v>366</v>
      </c>
      <c r="BH52" s="482">
        <f t="shared" si="1"/>
        <v>0</v>
      </c>
      <c r="BI52" s="482">
        <f t="shared" si="1"/>
        <v>0</v>
      </c>
      <c r="BJ52" s="483">
        <f t="shared" si="2"/>
        <v>379</v>
      </c>
      <c r="BK52" s="483">
        <f t="shared" si="2"/>
        <v>366</v>
      </c>
    </row>
    <row r="53" spans="1:63" ht="24.9" x14ac:dyDescent="0.45">
      <c r="A53" s="480" t="s">
        <v>755</v>
      </c>
      <c r="B53" s="480" t="s">
        <v>461</v>
      </c>
      <c r="C53" s="480" t="s">
        <v>40</v>
      </c>
      <c r="D53" s="480" t="s">
        <v>706</v>
      </c>
      <c r="E53" s="480" t="s">
        <v>707</v>
      </c>
      <c r="F53" s="480">
        <v>31</v>
      </c>
      <c r="G53" s="480">
        <v>32</v>
      </c>
      <c r="H53" s="480">
        <v>84</v>
      </c>
      <c r="I53" s="480">
        <v>86</v>
      </c>
      <c r="J53" s="480">
        <v>65</v>
      </c>
      <c r="K53" s="480">
        <v>60</v>
      </c>
      <c r="L53" s="480">
        <v>44</v>
      </c>
      <c r="M53" s="480">
        <v>52</v>
      </c>
      <c r="N53" s="480">
        <v>25</v>
      </c>
      <c r="O53" s="480">
        <v>24</v>
      </c>
      <c r="P53" s="480">
        <v>7</v>
      </c>
      <c r="Q53" s="480">
        <v>10</v>
      </c>
      <c r="R53" s="480">
        <v>13</v>
      </c>
      <c r="S53" s="480">
        <v>5</v>
      </c>
      <c r="T53" s="480">
        <v>0</v>
      </c>
      <c r="U53" s="480">
        <v>0</v>
      </c>
      <c r="V53" s="480">
        <v>0</v>
      </c>
      <c r="W53" s="480">
        <v>0</v>
      </c>
      <c r="X53" s="480">
        <v>0</v>
      </c>
      <c r="Y53" s="480">
        <v>0</v>
      </c>
      <c r="Z53" s="480">
        <v>0</v>
      </c>
      <c r="AA53" s="480">
        <v>0</v>
      </c>
      <c r="AB53" s="480">
        <v>0</v>
      </c>
      <c r="AC53" s="480">
        <v>0</v>
      </c>
      <c r="AD53" s="480">
        <v>0</v>
      </c>
      <c r="AE53" s="480">
        <v>0</v>
      </c>
      <c r="AF53" s="480">
        <v>0</v>
      </c>
      <c r="AG53" s="480">
        <v>0</v>
      </c>
      <c r="AH53" s="480">
        <v>0</v>
      </c>
      <c r="AI53" s="480">
        <v>0</v>
      </c>
      <c r="AJ53" s="480">
        <v>0</v>
      </c>
      <c r="AK53" s="480">
        <v>0</v>
      </c>
      <c r="AL53" s="480">
        <v>0</v>
      </c>
      <c r="AM53" s="480">
        <v>0</v>
      </c>
      <c r="AN53" s="480">
        <v>0</v>
      </c>
      <c r="AO53" s="480">
        <v>0</v>
      </c>
      <c r="AP53" s="480">
        <v>0</v>
      </c>
      <c r="AQ53" s="480">
        <v>0</v>
      </c>
      <c r="AR53" s="480">
        <v>0</v>
      </c>
      <c r="AS53" s="480">
        <v>0</v>
      </c>
      <c r="AT53" s="480">
        <v>0</v>
      </c>
      <c r="AU53" s="480">
        <v>0</v>
      </c>
      <c r="AV53" s="480">
        <v>0</v>
      </c>
      <c r="AW53" s="480">
        <v>0</v>
      </c>
      <c r="AX53" s="480">
        <v>0</v>
      </c>
      <c r="AY53" s="480">
        <v>0</v>
      </c>
      <c r="AZ53" s="480">
        <v>0</v>
      </c>
      <c r="BA53" s="480">
        <v>0</v>
      </c>
      <c r="BB53" s="480">
        <v>0</v>
      </c>
      <c r="BC53" s="480">
        <v>0</v>
      </c>
      <c r="BD53" s="480">
        <v>0</v>
      </c>
      <c r="BE53" s="480">
        <v>0</v>
      </c>
      <c r="BF53" s="481">
        <f t="shared" si="0"/>
        <v>269</v>
      </c>
      <c r="BG53" s="481">
        <f t="shared" si="0"/>
        <v>269</v>
      </c>
      <c r="BH53" s="482">
        <f t="shared" si="1"/>
        <v>0</v>
      </c>
      <c r="BI53" s="482">
        <f t="shared" si="1"/>
        <v>0</v>
      </c>
      <c r="BJ53" s="483">
        <f t="shared" si="2"/>
        <v>269</v>
      </c>
      <c r="BK53" s="483">
        <f t="shared" si="2"/>
        <v>269</v>
      </c>
    </row>
    <row r="54" spans="1:63" ht="24.9" x14ac:dyDescent="0.45">
      <c r="A54" s="480" t="s">
        <v>756</v>
      </c>
      <c r="B54" s="480" t="s">
        <v>461</v>
      </c>
      <c r="C54" s="480" t="s">
        <v>40</v>
      </c>
      <c r="D54" s="480" t="s">
        <v>702</v>
      </c>
      <c r="E54" s="480" t="s">
        <v>725</v>
      </c>
      <c r="F54" s="480">
        <v>0</v>
      </c>
      <c r="G54" s="480">
        <v>0</v>
      </c>
      <c r="H54" s="480">
        <v>0</v>
      </c>
      <c r="I54" s="480">
        <v>0</v>
      </c>
      <c r="J54" s="480">
        <v>3</v>
      </c>
      <c r="K54" s="480">
        <v>3</v>
      </c>
      <c r="L54" s="480">
        <v>5</v>
      </c>
      <c r="M54" s="480">
        <v>4</v>
      </c>
      <c r="N54" s="480">
        <v>3</v>
      </c>
      <c r="O54" s="480">
        <v>4</v>
      </c>
      <c r="P54" s="480">
        <v>2</v>
      </c>
      <c r="Q54" s="480">
        <v>3</v>
      </c>
      <c r="R54" s="480">
        <v>4</v>
      </c>
      <c r="S54" s="480">
        <v>4</v>
      </c>
      <c r="T54" s="480">
        <v>9</v>
      </c>
      <c r="U54" s="480">
        <v>3</v>
      </c>
      <c r="V54" s="480">
        <v>7</v>
      </c>
      <c r="W54" s="480">
        <v>6</v>
      </c>
      <c r="X54" s="480">
        <v>8</v>
      </c>
      <c r="Y54" s="480">
        <v>10</v>
      </c>
      <c r="Z54" s="480">
        <v>0</v>
      </c>
      <c r="AA54" s="480">
        <v>0</v>
      </c>
      <c r="AB54" s="480">
        <v>0</v>
      </c>
      <c r="AC54" s="480">
        <v>0</v>
      </c>
      <c r="AD54" s="480">
        <v>0</v>
      </c>
      <c r="AE54" s="480">
        <v>0</v>
      </c>
      <c r="AF54" s="480">
        <v>0</v>
      </c>
      <c r="AG54" s="480">
        <v>0</v>
      </c>
      <c r="AH54" s="480">
        <v>0</v>
      </c>
      <c r="AI54" s="480">
        <v>0</v>
      </c>
      <c r="AJ54" s="480">
        <v>0</v>
      </c>
      <c r="AK54" s="480">
        <v>0</v>
      </c>
      <c r="AL54" s="480">
        <v>0</v>
      </c>
      <c r="AM54" s="480">
        <v>0</v>
      </c>
      <c r="AN54" s="480">
        <v>0</v>
      </c>
      <c r="AO54" s="480">
        <v>0</v>
      </c>
      <c r="AP54" s="480">
        <v>0</v>
      </c>
      <c r="AQ54" s="480">
        <v>0</v>
      </c>
      <c r="AR54" s="480">
        <v>0</v>
      </c>
      <c r="AS54" s="480">
        <v>0</v>
      </c>
      <c r="AT54" s="480">
        <v>0</v>
      </c>
      <c r="AU54" s="480">
        <v>0</v>
      </c>
      <c r="AV54" s="480">
        <v>0</v>
      </c>
      <c r="AW54" s="480">
        <v>0</v>
      </c>
      <c r="AX54" s="480">
        <v>0</v>
      </c>
      <c r="AY54" s="480">
        <v>0</v>
      </c>
      <c r="AZ54" s="480">
        <v>0</v>
      </c>
      <c r="BA54" s="480">
        <v>0</v>
      </c>
      <c r="BB54" s="480">
        <v>0</v>
      </c>
      <c r="BC54" s="480">
        <v>0</v>
      </c>
      <c r="BD54" s="480">
        <v>0</v>
      </c>
      <c r="BE54" s="480">
        <v>0</v>
      </c>
      <c r="BF54" s="481">
        <f t="shared" si="0"/>
        <v>41</v>
      </c>
      <c r="BG54" s="481">
        <f t="shared" si="0"/>
        <v>37</v>
      </c>
      <c r="BH54" s="482">
        <f t="shared" si="1"/>
        <v>0</v>
      </c>
      <c r="BI54" s="482">
        <f t="shared" si="1"/>
        <v>0</v>
      </c>
      <c r="BJ54" s="483">
        <f t="shared" si="2"/>
        <v>41</v>
      </c>
      <c r="BK54" s="483">
        <f t="shared" si="2"/>
        <v>37</v>
      </c>
    </row>
    <row r="55" spans="1:63" ht="24.9" x14ac:dyDescent="0.45">
      <c r="A55" s="480" t="s">
        <v>757</v>
      </c>
      <c r="B55" s="480" t="s">
        <v>461</v>
      </c>
      <c r="C55" s="480" t="s">
        <v>40</v>
      </c>
      <c r="D55" s="480" t="s">
        <v>702</v>
      </c>
      <c r="E55" s="480" t="s">
        <v>725</v>
      </c>
      <c r="F55" s="480">
        <v>0</v>
      </c>
      <c r="G55" s="480">
        <v>0</v>
      </c>
      <c r="H55" s="480">
        <v>2</v>
      </c>
      <c r="I55" s="480">
        <v>5</v>
      </c>
      <c r="J55" s="480">
        <v>6</v>
      </c>
      <c r="K55" s="480">
        <v>4</v>
      </c>
      <c r="L55" s="480">
        <v>9</v>
      </c>
      <c r="M55" s="480">
        <v>4</v>
      </c>
      <c r="N55" s="480">
        <v>12</v>
      </c>
      <c r="O55" s="480">
        <v>12</v>
      </c>
      <c r="P55" s="480">
        <v>5</v>
      </c>
      <c r="Q55" s="480">
        <v>5</v>
      </c>
      <c r="R55" s="480">
        <v>7</v>
      </c>
      <c r="S55" s="480">
        <v>7</v>
      </c>
      <c r="T55" s="480">
        <v>9</v>
      </c>
      <c r="U55" s="480">
        <v>7</v>
      </c>
      <c r="V55" s="480">
        <v>11</v>
      </c>
      <c r="W55" s="480">
        <v>7</v>
      </c>
      <c r="X55" s="480">
        <v>8</v>
      </c>
      <c r="Y55" s="480">
        <v>5</v>
      </c>
      <c r="Z55" s="480">
        <v>0</v>
      </c>
      <c r="AA55" s="480">
        <v>0</v>
      </c>
      <c r="AB55" s="480">
        <v>0</v>
      </c>
      <c r="AC55" s="480">
        <v>0</v>
      </c>
      <c r="AD55" s="480">
        <v>0</v>
      </c>
      <c r="AE55" s="480">
        <v>0</v>
      </c>
      <c r="AF55" s="480">
        <v>0</v>
      </c>
      <c r="AG55" s="480">
        <v>0</v>
      </c>
      <c r="AH55" s="480">
        <v>0</v>
      </c>
      <c r="AI55" s="480">
        <v>0</v>
      </c>
      <c r="AJ55" s="480">
        <v>0</v>
      </c>
      <c r="AK55" s="480">
        <v>0</v>
      </c>
      <c r="AL55" s="480">
        <v>0</v>
      </c>
      <c r="AM55" s="480">
        <v>0</v>
      </c>
      <c r="AN55" s="480">
        <v>0</v>
      </c>
      <c r="AO55" s="480">
        <v>0</v>
      </c>
      <c r="AP55" s="480">
        <v>0</v>
      </c>
      <c r="AQ55" s="480">
        <v>0</v>
      </c>
      <c r="AR55" s="480">
        <v>0</v>
      </c>
      <c r="AS55" s="480">
        <v>0</v>
      </c>
      <c r="AT55" s="480">
        <v>0</v>
      </c>
      <c r="AU55" s="480">
        <v>0</v>
      </c>
      <c r="AV55" s="480">
        <v>0</v>
      </c>
      <c r="AW55" s="480">
        <v>0</v>
      </c>
      <c r="AX55" s="480">
        <v>0</v>
      </c>
      <c r="AY55" s="480">
        <v>0</v>
      </c>
      <c r="AZ55" s="480">
        <v>0</v>
      </c>
      <c r="BA55" s="480">
        <v>0</v>
      </c>
      <c r="BB55" s="480">
        <v>0</v>
      </c>
      <c r="BC55" s="480">
        <v>0</v>
      </c>
      <c r="BD55" s="480">
        <v>0</v>
      </c>
      <c r="BE55" s="480">
        <v>0</v>
      </c>
      <c r="BF55" s="481">
        <f t="shared" si="0"/>
        <v>69</v>
      </c>
      <c r="BG55" s="481">
        <f t="shared" si="0"/>
        <v>56</v>
      </c>
      <c r="BH55" s="482">
        <f t="shared" si="1"/>
        <v>0</v>
      </c>
      <c r="BI55" s="482">
        <f t="shared" si="1"/>
        <v>0</v>
      </c>
      <c r="BJ55" s="483">
        <f t="shared" si="2"/>
        <v>69</v>
      </c>
      <c r="BK55" s="483">
        <f t="shared" si="2"/>
        <v>56</v>
      </c>
    </row>
    <row r="56" spans="1:63" ht="24.9" x14ac:dyDescent="0.45">
      <c r="A56" s="480" t="s">
        <v>758</v>
      </c>
      <c r="B56" s="480" t="s">
        <v>461</v>
      </c>
      <c r="C56" s="480" t="s">
        <v>40</v>
      </c>
      <c r="D56" s="480" t="s">
        <v>702</v>
      </c>
      <c r="E56" s="480" t="s">
        <v>725</v>
      </c>
      <c r="F56" s="480">
        <v>0</v>
      </c>
      <c r="G56" s="480">
        <v>0</v>
      </c>
      <c r="H56" s="480">
        <v>51</v>
      </c>
      <c r="I56" s="480">
        <v>31</v>
      </c>
      <c r="J56" s="480">
        <v>71</v>
      </c>
      <c r="K56" s="480">
        <v>60</v>
      </c>
      <c r="L56" s="480">
        <v>72</v>
      </c>
      <c r="M56" s="480">
        <v>64</v>
      </c>
      <c r="N56" s="480">
        <v>64</v>
      </c>
      <c r="O56" s="480">
        <v>73</v>
      </c>
      <c r="P56" s="480">
        <v>88</v>
      </c>
      <c r="Q56" s="480">
        <v>76</v>
      </c>
      <c r="R56" s="480">
        <v>79</v>
      </c>
      <c r="S56" s="480">
        <v>74</v>
      </c>
      <c r="T56" s="480">
        <v>78</v>
      </c>
      <c r="U56" s="480">
        <v>69</v>
      </c>
      <c r="V56" s="480">
        <v>72</v>
      </c>
      <c r="W56" s="480">
        <v>53</v>
      </c>
      <c r="X56" s="480">
        <v>75</v>
      </c>
      <c r="Y56" s="480">
        <v>67</v>
      </c>
      <c r="Z56" s="480">
        <v>0</v>
      </c>
      <c r="AA56" s="480">
        <v>0</v>
      </c>
      <c r="AB56" s="480">
        <v>0</v>
      </c>
      <c r="AC56" s="480">
        <v>0</v>
      </c>
      <c r="AD56" s="480">
        <v>0</v>
      </c>
      <c r="AE56" s="480">
        <v>0</v>
      </c>
      <c r="AF56" s="480">
        <v>0</v>
      </c>
      <c r="AG56" s="480">
        <v>0</v>
      </c>
      <c r="AH56" s="480">
        <v>0</v>
      </c>
      <c r="AI56" s="480">
        <v>0</v>
      </c>
      <c r="AJ56" s="480">
        <v>0</v>
      </c>
      <c r="AK56" s="480">
        <v>0</v>
      </c>
      <c r="AL56" s="480">
        <v>0</v>
      </c>
      <c r="AM56" s="480">
        <v>0</v>
      </c>
      <c r="AN56" s="480">
        <v>0</v>
      </c>
      <c r="AO56" s="480">
        <v>0</v>
      </c>
      <c r="AP56" s="480">
        <v>0</v>
      </c>
      <c r="AQ56" s="480">
        <v>0</v>
      </c>
      <c r="AR56" s="480">
        <v>0</v>
      </c>
      <c r="AS56" s="480">
        <v>0</v>
      </c>
      <c r="AT56" s="480">
        <v>0</v>
      </c>
      <c r="AU56" s="480">
        <v>0</v>
      </c>
      <c r="AV56" s="480">
        <v>0</v>
      </c>
      <c r="AW56" s="480">
        <v>0</v>
      </c>
      <c r="AX56" s="480">
        <v>0</v>
      </c>
      <c r="AY56" s="480">
        <v>0</v>
      </c>
      <c r="AZ56" s="480">
        <v>0</v>
      </c>
      <c r="BA56" s="480">
        <v>0</v>
      </c>
      <c r="BB56" s="480">
        <v>0</v>
      </c>
      <c r="BC56" s="480">
        <v>0</v>
      </c>
      <c r="BD56" s="480">
        <v>0</v>
      </c>
      <c r="BE56" s="480">
        <v>0</v>
      </c>
      <c r="BF56" s="481">
        <f t="shared" si="0"/>
        <v>650</v>
      </c>
      <c r="BG56" s="481">
        <f t="shared" si="0"/>
        <v>567</v>
      </c>
      <c r="BH56" s="482">
        <f t="shared" si="1"/>
        <v>0</v>
      </c>
      <c r="BI56" s="482">
        <f t="shared" si="1"/>
        <v>0</v>
      </c>
      <c r="BJ56" s="483">
        <f t="shared" si="2"/>
        <v>650</v>
      </c>
      <c r="BK56" s="483">
        <f t="shared" si="2"/>
        <v>567</v>
      </c>
    </row>
    <row r="57" spans="1:63" ht="24.9" x14ac:dyDescent="0.45">
      <c r="A57" s="480" t="s">
        <v>759</v>
      </c>
      <c r="B57" s="480" t="s">
        <v>461</v>
      </c>
      <c r="C57" s="480" t="s">
        <v>40</v>
      </c>
      <c r="D57" s="480" t="s">
        <v>706</v>
      </c>
      <c r="E57" s="480" t="s">
        <v>707</v>
      </c>
      <c r="F57" s="480">
        <v>1</v>
      </c>
      <c r="G57" s="480">
        <v>3</v>
      </c>
      <c r="H57" s="480">
        <v>24</v>
      </c>
      <c r="I57" s="480">
        <v>22</v>
      </c>
      <c r="J57" s="480">
        <v>23</v>
      </c>
      <c r="K57" s="480">
        <v>23</v>
      </c>
      <c r="L57" s="480">
        <v>24</v>
      </c>
      <c r="M57" s="480">
        <v>25</v>
      </c>
      <c r="N57" s="480">
        <v>36</v>
      </c>
      <c r="O57" s="480">
        <v>43</v>
      </c>
      <c r="P57" s="480">
        <v>30</v>
      </c>
      <c r="Q57" s="480">
        <v>25</v>
      </c>
      <c r="R57" s="480">
        <v>27</v>
      </c>
      <c r="S57" s="480">
        <v>38</v>
      </c>
      <c r="T57" s="480">
        <v>35</v>
      </c>
      <c r="U57" s="480">
        <v>38</v>
      </c>
      <c r="V57" s="480">
        <v>34</v>
      </c>
      <c r="W57" s="480">
        <v>30</v>
      </c>
      <c r="X57" s="480">
        <v>41</v>
      </c>
      <c r="Y57" s="480">
        <v>27</v>
      </c>
      <c r="Z57" s="480">
        <v>31</v>
      </c>
      <c r="AA57" s="480">
        <v>18</v>
      </c>
      <c r="AB57" s="480">
        <v>38</v>
      </c>
      <c r="AC57" s="480">
        <v>20</v>
      </c>
      <c r="AD57" s="480">
        <v>19</v>
      </c>
      <c r="AE57" s="480">
        <v>23</v>
      </c>
      <c r="AF57" s="480">
        <v>0</v>
      </c>
      <c r="AG57" s="480">
        <v>0</v>
      </c>
      <c r="AH57" s="480">
        <v>0</v>
      </c>
      <c r="AI57" s="480">
        <v>0</v>
      </c>
      <c r="AJ57" s="480">
        <v>0</v>
      </c>
      <c r="AK57" s="480">
        <v>0</v>
      </c>
      <c r="AL57" s="480">
        <v>0</v>
      </c>
      <c r="AM57" s="480">
        <v>0</v>
      </c>
      <c r="AN57" s="480">
        <v>0</v>
      </c>
      <c r="AO57" s="480">
        <v>0</v>
      </c>
      <c r="AP57" s="480">
        <v>0</v>
      </c>
      <c r="AQ57" s="480">
        <v>0</v>
      </c>
      <c r="AR57" s="480">
        <v>0</v>
      </c>
      <c r="AS57" s="480">
        <v>0</v>
      </c>
      <c r="AT57" s="480">
        <v>0</v>
      </c>
      <c r="AU57" s="480">
        <v>0</v>
      </c>
      <c r="AV57" s="480">
        <v>0</v>
      </c>
      <c r="AW57" s="480">
        <v>0</v>
      </c>
      <c r="AX57" s="480">
        <v>0</v>
      </c>
      <c r="AY57" s="480">
        <v>0</v>
      </c>
      <c r="AZ57" s="480">
        <v>0</v>
      </c>
      <c r="BA57" s="480">
        <v>0</v>
      </c>
      <c r="BB57" s="480">
        <v>0</v>
      </c>
      <c r="BC57" s="480">
        <v>0</v>
      </c>
      <c r="BD57" s="480">
        <v>0</v>
      </c>
      <c r="BE57" s="480">
        <v>0</v>
      </c>
      <c r="BF57" s="481">
        <f t="shared" si="0"/>
        <v>363</v>
      </c>
      <c r="BG57" s="481">
        <f t="shared" si="0"/>
        <v>335</v>
      </c>
      <c r="BH57" s="482">
        <f t="shared" si="1"/>
        <v>0</v>
      </c>
      <c r="BI57" s="482">
        <f t="shared" si="1"/>
        <v>0</v>
      </c>
      <c r="BJ57" s="483">
        <f t="shared" si="2"/>
        <v>363</v>
      </c>
      <c r="BK57" s="483">
        <f t="shared" si="2"/>
        <v>335</v>
      </c>
    </row>
    <row r="58" spans="1:63" ht="24.9" x14ac:dyDescent="0.45">
      <c r="A58" s="480" t="s">
        <v>760</v>
      </c>
      <c r="B58" s="480" t="s">
        <v>461</v>
      </c>
      <c r="C58" s="480" t="s">
        <v>40</v>
      </c>
      <c r="D58" s="480" t="s">
        <v>702</v>
      </c>
      <c r="E58" s="480" t="s">
        <v>725</v>
      </c>
      <c r="F58" s="480">
        <v>0</v>
      </c>
      <c r="G58" s="480">
        <v>0</v>
      </c>
      <c r="H58" s="480">
        <v>0</v>
      </c>
      <c r="I58" s="480">
        <v>0</v>
      </c>
      <c r="J58" s="480">
        <v>12</v>
      </c>
      <c r="K58" s="480">
        <v>5</v>
      </c>
      <c r="L58" s="480">
        <v>19</v>
      </c>
      <c r="M58" s="480">
        <v>16</v>
      </c>
      <c r="N58" s="480">
        <v>26</v>
      </c>
      <c r="O58" s="480">
        <v>17</v>
      </c>
      <c r="P58" s="480">
        <v>23</v>
      </c>
      <c r="Q58" s="480">
        <v>22</v>
      </c>
      <c r="R58" s="480">
        <v>24</v>
      </c>
      <c r="S58" s="480">
        <v>14</v>
      </c>
      <c r="T58" s="480">
        <v>24</v>
      </c>
      <c r="U58" s="480">
        <v>20</v>
      </c>
      <c r="V58" s="480">
        <v>24</v>
      </c>
      <c r="W58" s="480">
        <v>16</v>
      </c>
      <c r="X58" s="480">
        <v>16</v>
      </c>
      <c r="Y58" s="480">
        <v>23</v>
      </c>
      <c r="Z58" s="480">
        <v>0</v>
      </c>
      <c r="AA58" s="480">
        <v>0</v>
      </c>
      <c r="AB58" s="480">
        <v>0</v>
      </c>
      <c r="AC58" s="480">
        <v>0</v>
      </c>
      <c r="AD58" s="480">
        <v>0</v>
      </c>
      <c r="AE58" s="480">
        <v>0</v>
      </c>
      <c r="AF58" s="480">
        <v>0</v>
      </c>
      <c r="AG58" s="480">
        <v>0</v>
      </c>
      <c r="AH58" s="480">
        <v>0</v>
      </c>
      <c r="AI58" s="480">
        <v>0</v>
      </c>
      <c r="AJ58" s="480">
        <v>0</v>
      </c>
      <c r="AK58" s="480">
        <v>0</v>
      </c>
      <c r="AL58" s="480">
        <v>0</v>
      </c>
      <c r="AM58" s="480">
        <v>0</v>
      </c>
      <c r="AN58" s="480">
        <v>0</v>
      </c>
      <c r="AO58" s="480">
        <v>0</v>
      </c>
      <c r="AP58" s="480">
        <v>0</v>
      </c>
      <c r="AQ58" s="480">
        <v>0</v>
      </c>
      <c r="AR58" s="480">
        <v>0</v>
      </c>
      <c r="AS58" s="480">
        <v>0</v>
      </c>
      <c r="AT58" s="480">
        <v>0</v>
      </c>
      <c r="AU58" s="480">
        <v>0</v>
      </c>
      <c r="AV58" s="480">
        <v>0</v>
      </c>
      <c r="AW58" s="480">
        <v>0</v>
      </c>
      <c r="AX58" s="480">
        <v>0</v>
      </c>
      <c r="AY58" s="480">
        <v>0</v>
      </c>
      <c r="AZ58" s="480">
        <v>0</v>
      </c>
      <c r="BA58" s="480">
        <v>0</v>
      </c>
      <c r="BB58" s="480">
        <v>0</v>
      </c>
      <c r="BC58" s="480">
        <v>0</v>
      </c>
      <c r="BD58" s="480">
        <v>0</v>
      </c>
      <c r="BE58" s="480">
        <v>0</v>
      </c>
      <c r="BF58" s="481">
        <f t="shared" si="0"/>
        <v>168</v>
      </c>
      <c r="BG58" s="481">
        <f t="shared" si="0"/>
        <v>133</v>
      </c>
      <c r="BH58" s="482">
        <f t="shared" si="1"/>
        <v>0</v>
      </c>
      <c r="BI58" s="482">
        <f t="shared" si="1"/>
        <v>0</v>
      </c>
      <c r="BJ58" s="483">
        <f t="shared" si="2"/>
        <v>168</v>
      </c>
      <c r="BK58" s="483">
        <f t="shared" si="2"/>
        <v>133</v>
      </c>
    </row>
    <row r="59" spans="1:63" ht="24.9" x14ac:dyDescent="0.45">
      <c r="A59" s="480" t="s">
        <v>761</v>
      </c>
      <c r="B59" s="480" t="s">
        <v>461</v>
      </c>
      <c r="C59" s="480" t="s">
        <v>40</v>
      </c>
      <c r="D59" s="480" t="s">
        <v>702</v>
      </c>
      <c r="E59" s="480" t="s">
        <v>725</v>
      </c>
      <c r="F59" s="480">
        <v>0</v>
      </c>
      <c r="G59" s="480">
        <v>0</v>
      </c>
      <c r="H59" s="480">
        <v>0</v>
      </c>
      <c r="I59" s="480">
        <v>0</v>
      </c>
      <c r="J59" s="480">
        <v>2</v>
      </c>
      <c r="K59" s="480">
        <v>10</v>
      </c>
      <c r="L59" s="480">
        <v>18</v>
      </c>
      <c r="M59" s="480">
        <v>9</v>
      </c>
      <c r="N59" s="480">
        <v>10</v>
      </c>
      <c r="O59" s="480">
        <v>15</v>
      </c>
      <c r="P59" s="480">
        <v>10</v>
      </c>
      <c r="Q59" s="480">
        <v>16</v>
      </c>
      <c r="R59" s="480">
        <v>8</v>
      </c>
      <c r="S59" s="480">
        <v>8</v>
      </c>
      <c r="T59" s="480">
        <v>13</v>
      </c>
      <c r="U59" s="480">
        <v>12</v>
      </c>
      <c r="V59" s="480">
        <v>15</v>
      </c>
      <c r="W59" s="480">
        <v>8</v>
      </c>
      <c r="X59" s="480">
        <v>4</v>
      </c>
      <c r="Y59" s="480">
        <v>5</v>
      </c>
      <c r="Z59" s="480">
        <v>0</v>
      </c>
      <c r="AA59" s="480">
        <v>0</v>
      </c>
      <c r="AB59" s="480">
        <v>0</v>
      </c>
      <c r="AC59" s="480">
        <v>0</v>
      </c>
      <c r="AD59" s="480">
        <v>0</v>
      </c>
      <c r="AE59" s="480">
        <v>0</v>
      </c>
      <c r="AF59" s="480">
        <v>0</v>
      </c>
      <c r="AG59" s="480">
        <v>0</v>
      </c>
      <c r="AH59" s="480">
        <v>0</v>
      </c>
      <c r="AI59" s="480">
        <v>0</v>
      </c>
      <c r="AJ59" s="480">
        <v>0</v>
      </c>
      <c r="AK59" s="480">
        <v>0</v>
      </c>
      <c r="AL59" s="480">
        <v>0</v>
      </c>
      <c r="AM59" s="480">
        <v>0</v>
      </c>
      <c r="AN59" s="480">
        <v>0</v>
      </c>
      <c r="AO59" s="480">
        <v>0</v>
      </c>
      <c r="AP59" s="480">
        <v>0</v>
      </c>
      <c r="AQ59" s="480">
        <v>0</v>
      </c>
      <c r="AR59" s="480">
        <v>0</v>
      </c>
      <c r="AS59" s="480">
        <v>0</v>
      </c>
      <c r="AT59" s="480">
        <v>0</v>
      </c>
      <c r="AU59" s="480">
        <v>0</v>
      </c>
      <c r="AV59" s="480">
        <v>0</v>
      </c>
      <c r="AW59" s="480">
        <v>0</v>
      </c>
      <c r="AX59" s="480">
        <v>0</v>
      </c>
      <c r="AY59" s="480">
        <v>0</v>
      </c>
      <c r="AZ59" s="480">
        <v>0</v>
      </c>
      <c r="BA59" s="480">
        <v>0</v>
      </c>
      <c r="BB59" s="480">
        <v>0</v>
      </c>
      <c r="BC59" s="480">
        <v>0</v>
      </c>
      <c r="BD59" s="480">
        <v>0</v>
      </c>
      <c r="BE59" s="480">
        <v>0</v>
      </c>
      <c r="BF59" s="481">
        <f t="shared" si="0"/>
        <v>80</v>
      </c>
      <c r="BG59" s="481">
        <f t="shared" si="0"/>
        <v>83</v>
      </c>
      <c r="BH59" s="482">
        <f t="shared" si="1"/>
        <v>0</v>
      </c>
      <c r="BI59" s="482">
        <f t="shared" si="1"/>
        <v>0</v>
      </c>
      <c r="BJ59" s="483">
        <f t="shared" si="2"/>
        <v>80</v>
      </c>
      <c r="BK59" s="483">
        <f t="shared" si="2"/>
        <v>83</v>
      </c>
    </row>
    <row r="60" spans="1:63" ht="24.9" x14ac:dyDescent="0.45">
      <c r="A60" s="480" t="s">
        <v>762</v>
      </c>
      <c r="B60" s="480" t="s">
        <v>461</v>
      </c>
      <c r="C60" s="480" t="s">
        <v>40</v>
      </c>
      <c r="D60" s="480" t="s">
        <v>706</v>
      </c>
      <c r="E60" s="480" t="s">
        <v>707</v>
      </c>
      <c r="F60" s="480">
        <v>0</v>
      </c>
      <c r="G60" s="480">
        <v>0</v>
      </c>
      <c r="H60" s="480">
        <v>4</v>
      </c>
      <c r="I60" s="480">
        <v>1</v>
      </c>
      <c r="J60" s="480">
        <v>5</v>
      </c>
      <c r="K60" s="480">
        <v>5</v>
      </c>
      <c r="L60" s="480">
        <v>9</v>
      </c>
      <c r="M60" s="480">
        <v>7</v>
      </c>
      <c r="N60" s="480">
        <v>8</v>
      </c>
      <c r="O60" s="480">
        <v>5</v>
      </c>
      <c r="P60" s="480">
        <v>11</v>
      </c>
      <c r="Q60" s="480">
        <v>4</v>
      </c>
      <c r="R60" s="480">
        <v>6</v>
      </c>
      <c r="S60" s="480">
        <v>7</v>
      </c>
      <c r="T60" s="480">
        <v>8</v>
      </c>
      <c r="U60" s="480">
        <v>4</v>
      </c>
      <c r="V60" s="480">
        <v>4</v>
      </c>
      <c r="W60" s="480">
        <v>11</v>
      </c>
      <c r="X60" s="480">
        <v>6</v>
      </c>
      <c r="Y60" s="480">
        <v>9</v>
      </c>
      <c r="Z60" s="480">
        <v>0</v>
      </c>
      <c r="AA60" s="480">
        <v>0</v>
      </c>
      <c r="AB60" s="480">
        <v>0</v>
      </c>
      <c r="AC60" s="480">
        <v>0</v>
      </c>
      <c r="AD60" s="480">
        <v>0</v>
      </c>
      <c r="AE60" s="480">
        <v>0</v>
      </c>
      <c r="AF60" s="480">
        <v>0</v>
      </c>
      <c r="AG60" s="480">
        <v>0</v>
      </c>
      <c r="AH60" s="480">
        <v>0</v>
      </c>
      <c r="AI60" s="480">
        <v>0</v>
      </c>
      <c r="AJ60" s="480">
        <v>0</v>
      </c>
      <c r="AK60" s="480">
        <v>0</v>
      </c>
      <c r="AL60" s="480">
        <v>0</v>
      </c>
      <c r="AM60" s="480">
        <v>0</v>
      </c>
      <c r="AN60" s="480">
        <v>0</v>
      </c>
      <c r="AO60" s="480">
        <v>0</v>
      </c>
      <c r="AP60" s="480">
        <v>0</v>
      </c>
      <c r="AQ60" s="480">
        <v>0</v>
      </c>
      <c r="AR60" s="480">
        <v>0</v>
      </c>
      <c r="AS60" s="480">
        <v>0</v>
      </c>
      <c r="AT60" s="480">
        <v>0</v>
      </c>
      <c r="AU60" s="480">
        <v>0</v>
      </c>
      <c r="AV60" s="480">
        <v>0</v>
      </c>
      <c r="AW60" s="480">
        <v>0</v>
      </c>
      <c r="AX60" s="480">
        <v>0</v>
      </c>
      <c r="AY60" s="480">
        <v>0</v>
      </c>
      <c r="AZ60" s="480">
        <v>0</v>
      </c>
      <c r="BA60" s="480">
        <v>0</v>
      </c>
      <c r="BB60" s="480">
        <v>0</v>
      </c>
      <c r="BC60" s="480">
        <v>0</v>
      </c>
      <c r="BD60" s="480">
        <v>0</v>
      </c>
      <c r="BE60" s="480">
        <v>0</v>
      </c>
      <c r="BF60" s="481">
        <f t="shared" si="0"/>
        <v>61</v>
      </c>
      <c r="BG60" s="481">
        <f t="shared" si="0"/>
        <v>53</v>
      </c>
      <c r="BH60" s="482">
        <f t="shared" si="1"/>
        <v>0</v>
      </c>
      <c r="BI60" s="482">
        <f t="shared" si="1"/>
        <v>0</v>
      </c>
      <c r="BJ60" s="483">
        <f t="shared" si="2"/>
        <v>61</v>
      </c>
      <c r="BK60" s="483">
        <f t="shared" si="2"/>
        <v>53</v>
      </c>
    </row>
    <row r="61" spans="1:63" ht="24.9" x14ac:dyDescent="0.45">
      <c r="A61" s="480" t="s">
        <v>763</v>
      </c>
      <c r="B61" s="480" t="s">
        <v>461</v>
      </c>
      <c r="C61" s="480" t="s">
        <v>40</v>
      </c>
      <c r="D61" s="480" t="s">
        <v>706</v>
      </c>
      <c r="E61" s="480" t="s">
        <v>707</v>
      </c>
      <c r="F61" s="480">
        <v>11</v>
      </c>
      <c r="G61" s="480">
        <v>14</v>
      </c>
      <c r="H61" s="480">
        <v>37</v>
      </c>
      <c r="I61" s="480">
        <v>27</v>
      </c>
      <c r="J61" s="480">
        <v>35</v>
      </c>
      <c r="K61" s="480">
        <v>21</v>
      </c>
      <c r="L61" s="480">
        <v>14</v>
      </c>
      <c r="M61" s="480">
        <v>19</v>
      </c>
      <c r="N61" s="480">
        <v>0</v>
      </c>
      <c r="O61" s="480">
        <v>0</v>
      </c>
      <c r="P61" s="480">
        <v>0</v>
      </c>
      <c r="Q61" s="480">
        <v>0</v>
      </c>
      <c r="R61" s="480">
        <v>0</v>
      </c>
      <c r="S61" s="480">
        <v>0</v>
      </c>
      <c r="T61" s="480">
        <v>0</v>
      </c>
      <c r="U61" s="480">
        <v>0</v>
      </c>
      <c r="V61" s="480">
        <v>0</v>
      </c>
      <c r="W61" s="480">
        <v>0</v>
      </c>
      <c r="X61" s="480">
        <v>0</v>
      </c>
      <c r="Y61" s="480">
        <v>0</v>
      </c>
      <c r="Z61" s="480">
        <v>0</v>
      </c>
      <c r="AA61" s="480">
        <v>0</v>
      </c>
      <c r="AB61" s="480">
        <v>0</v>
      </c>
      <c r="AC61" s="480">
        <v>0</v>
      </c>
      <c r="AD61" s="480">
        <v>0</v>
      </c>
      <c r="AE61" s="480">
        <v>0</v>
      </c>
      <c r="AF61" s="480">
        <v>0</v>
      </c>
      <c r="AG61" s="480">
        <v>0</v>
      </c>
      <c r="AH61" s="480">
        <v>0</v>
      </c>
      <c r="AI61" s="480">
        <v>0</v>
      </c>
      <c r="AJ61" s="480">
        <v>0</v>
      </c>
      <c r="AK61" s="480">
        <v>0</v>
      </c>
      <c r="AL61" s="480">
        <v>0</v>
      </c>
      <c r="AM61" s="480">
        <v>0</v>
      </c>
      <c r="AN61" s="480">
        <v>0</v>
      </c>
      <c r="AO61" s="480">
        <v>0</v>
      </c>
      <c r="AP61" s="480">
        <v>0</v>
      </c>
      <c r="AQ61" s="480">
        <v>0</v>
      </c>
      <c r="AR61" s="480">
        <v>0</v>
      </c>
      <c r="AS61" s="480">
        <v>0</v>
      </c>
      <c r="AT61" s="480">
        <v>0</v>
      </c>
      <c r="AU61" s="480">
        <v>0</v>
      </c>
      <c r="AV61" s="480">
        <v>0</v>
      </c>
      <c r="AW61" s="480">
        <v>0</v>
      </c>
      <c r="AX61" s="480">
        <v>0</v>
      </c>
      <c r="AY61" s="480">
        <v>0</v>
      </c>
      <c r="AZ61" s="480">
        <v>0</v>
      </c>
      <c r="BA61" s="480">
        <v>0</v>
      </c>
      <c r="BB61" s="480">
        <v>0</v>
      </c>
      <c r="BC61" s="480">
        <v>0</v>
      </c>
      <c r="BD61" s="480">
        <v>0</v>
      </c>
      <c r="BE61" s="480">
        <v>0</v>
      </c>
      <c r="BF61" s="481">
        <f t="shared" si="0"/>
        <v>97</v>
      </c>
      <c r="BG61" s="481">
        <f t="shared" si="0"/>
        <v>81</v>
      </c>
      <c r="BH61" s="482">
        <f t="shared" si="1"/>
        <v>0</v>
      </c>
      <c r="BI61" s="482">
        <f t="shared" si="1"/>
        <v>0</v>
      </c>
      <c r="BJ61" s="483">
        <f t="shared" si="2"/>
        <v>97</v>
      </c>
      <c r="BK61" s="483">
        <f t="shared" si="2"/>
        <v>81</v>
      </c>
    </row>
    <row r="62" spans="1:63" ht="24.9" x14ac:dyDescent="0.45">
      <c r="A62" s="480" t="s">
        <v>764</v>
      </c>
      <c r="B62" s="480" t="s">
        <v>461</v>
      </c>
      <c r="C62" s="480" t="s">
        <v>40</v>
      </c>
      <c r="D62" s="480" t="s">
        <v>702</v>
      </c>
      <c r="E62" s="480" t="s">
        <v>725</v>
      </c>
      <c r="F62" s="480">
        <v>0</v>
      </c>
      <c r="G62" s="480">
        <v>0</v>
      </c>
      <c r="H62" s="480">
        <v>22</v>
      </c>
      <c r="I62" s="480">
        <v>14</v>
      </c>
      <c r="J62" s="480">
        <v>19</v>
      </c>
      <c r="K62" s="480">
        <v>11</v>
      </c>
      <c r="L62" s="480">
        <v>15</v>
      </c>
      <c r="M62" s="480">
        <v>9</v>
      </c>
      <c r="N62" s="480">
        <v>22</v>
      </c>
      <c r="O62" s="480">
        <v>21</v>
      </c>
      <c r="P62" s="480">
        <v>20</v>
      </c>
      <c r="Q62" s="480">
        <v>25</v>
      </c>
      <c r="R62" s="480">
        <v>26</v>
      </c>
      <c r="S62" s="480">
        <v>20</v>
      </c>
      <c r="T62" s="480">
        <v>12</v>
      </c>
      <c r="U62" s="480">
        <v>16</v>
      </c>
      <c r="V62" s="480">
        <v>32</v>
      </c>
      <c r="W62" s="480">
        <v>15</v>
      </c>
      <c r="X62" s="480">
        <v>13</v>
      </c>
      <c r="Y62" s="480">
        <v>15</v>
      </c>
      <c r="Z62" s="480">
        <v>17</v>
      </c>
      <c r="AA62" s="480">
        <v>15</v>
      </c>
      <c r="AB62" s="480">
        <v>16</v>
      </c>
      <c r="AC62" s="480">
        <v>24</v>
      </c>
      <c r="AD62" s="480">
        <v>18</v>
      </c>
      <c r="AE62" s="480">
        <v>17</v>
      </c>
      <c r="AF62" s="480">
        <v>0</v>
      </c>
      <c r="AG62" s="480">
        <v>0</v>
      </c>
      <c r="AH62" s="480">
        <v>0</v>
      </c>
      <c r="AI62" s="480">
        <v>0</v>
      </c>
      <c r="AJ62" s="480">
        <v>0</v>
      </c>
      <c r="AK62" s="480">
        <v>0</v>
      </c>
      <c r="AL62" s="480">
        <v>0</v>
      </c>
      <c r="AM62" s="480">
        <v>0</v>
      </c>
      <c r="AN62" s="480">
        <v>0</v>
      </c>
      <c r="AO62" s="480">
        <v>0</v>
      </c>
      <c r="AP62" s="480">
        <v>0</v>
      </c>
      <c r="AQ62" s="480">
        <v>0</v>
      </c>
      <c r="AR62" s="480">
        <v>0</v>
      </c>
      <c r="AS62" s="480">
        <v>0</v>
      </c>
      <c r="AT62" s="480">
        <v>0</v>
      </c>
      <c r="AU62" s="480">
        <v>0</v>
      </c>
      <c r="AV62" s="480">
        <v>0</v>
      </c>
      <c r="AW62" s="480">
        <v>0</v>
      </c>
      <c r="AX62" s="480">
        <v>0</v>
      </c>
      <c r="AY62" s="480">
        <v>0</v>
      </c>
      <c r="AZ62" s="480">
        <v>0</v>
      </c>
      <c r="BA62" s="480">
        <v>0</v>
      </c>
      <c r="BB62" s="480">
        <v>0</v>
      </c>
      <c r="BC62" s="480">
        <v>0</v>
      </c>
      <c r="BD62" s="480">
        <v>0</v>
      </c>
      <c r="BE62" s="480">
        <v>0</v>
      </c>
      <c r="BF62" s="481">
        <f t="shared" si="0"/>
        <v>232</v>
      </c>
      <c r="BG62" s="481">
        <f t="shared" si="0"/>
        <v>202</v>
      </c>
      <c r="BH62" s="482">
        <f t="shared" si="1"/>
        <v>0</v>
      </c>
      <c r="BI62" s="482">
        <f t="shared" si="1"/>
        <v>0</v>
      </c>
      <c r="BJ62" s="483">
        <f t="shared" si="2"/>
        <v>232</v>
      </c>
      <c r="BK62" s="483">
        <f t="shared" si="2"/>
        <v>202</v>
      </c>
    </row>
    <row r="63" spans="1:63" ht="24.9" x14ac:dyDescent="0.45">
      <c r="A63" s="480" t="s">
        <v>765</v>
      </c>
      <c r="B63" s="480" t="s">
        <v>461</v>
      </c>
      <c r="C63" s="480" t="s">
        <v>40</v>
      </c>
      <c r="D63" s="480" t="s">
        <v>706</v>
      </c>
      <c r="E63" s="480" t="s">
        <v>707</v>
      </c>
      <c r="F63" s="480">
        <v>0</v>
      </c>
      <c r="G63" s="480">
        <v>0</v>
      </c>
      <c r="H63" s="480">
        <v>12</v>
      </c>
      <c r="I63" s="480">
        <v>12</v>
      </c>
      <c r="J63" s="480">
        <v>8</v>
      </c>
      <c r="K63" s="480">
        <v>18</v>
      </c>
      <c r="L63" s="480">
        <v>13</v>
      </c>
      <c r="M63" s="480">
        <v>17</v>
      </c>
      <c r="N63" s="480">
        <v>1</v>
      </c>
      <c r="O63" s="480">
        <v>5</v>
      </c>
      <c r="P63" s="480">
        <v>2</v>
      </c>
      <c r="Q63" s="480">
        <v>2</v>
      </c>
      <c r="R63" s="480">
        <v>9</v>
      </c>
      <c r="S63" s="480">
        <v>5</v>
      </c>
      <c r="T63" s="480">
        <v>1</v>
      </c>
      <c r="U63" s="480">
        <v>1</v>
      </c>
      <c r="V63" s="480">
        <v>1</v>
      </c>
      <c r="W63" s="480">
        <v>2</v>
      </c>
      <c r="X63" s="480">
        <v>0</v>
      </c>
      <c r="Y63" s="480">
        <v>0</v>
      </c>
      <c r="Z63" s="480">
        <v>0</v>
      </c>
      <c r="AA63" s="480">
        <v>0</v>
      </c>
      <c r="AB63" s="480">
        <v>0</v>
      </c>
      <c r="AC63" s="480">
        <v>0</v>
      </c>
      <c r="AD63" s="480">
        <v>0</v>
      </c>
      <c r="AE63" s="480">
        <v>0</v>
      </c>
      <c r="AF63" s="480">
        <v>0</v>
      </c>
      <c r="AG63" s="480">
        <v>0</v>
      </c>
      <c r="AH63" s="480">
        <v>0</v>
      </c>
      <c r="AI63" s="480">
        <v>0</v>
      </c>
      <c r="AJ63" s="480">
        <v>0</v>
      </c>
      <c r="AK63" s="480">
        <v>0</v>
      </c>
      <c r="AL63" s="480">
        <v>0</v>
      </c>
      <c r="AM63" s="480">
        <v>0</v>
      </c>
      <c r="AN63" s="480">
        <v>0</v>
      </c>
      <c r="AO63" s="480">
        <v>0</v>
      </c>
      <c r="AP63" s="480">
        <v>0</v>
      </c>
      <c r="AQ63" s="480">
        <v>0</v>
      </c>
      <c r="AR63" s="480">
        <v>0</v>
      </c>
      <c r="AS63" s="480">
        <v>0</v>
      </c>
      <c r="AT63" s="480">
        <v>0</v>
      </c>
      <c r="AU63" s="480">
        <v>0</v>
      </c>
      <c r="AV63" s="480">
        <v>0</v>
      </c>
      <c r="AW63" s="480">
        <v>0</v>
      </c>
      <c r="AX63" s="480">
        <v>0</v>
      </c>
      <c r="AY63" s="480">
        <v>0</v>
      </c>
      <c r="AZ63" s="480">
        <v>0</v>
      </c>
      <c r="BA63" s="480">
        <v>0</v>
      </c>
      <c r="BB63" s="480">
        <v>0</v>
      </c>
      <c r="BC63" s="480">
        <v>0</v>
      </c>
      <c r="BD63" s="480">
        <v>0</v>
      </c>
      <c r="BE63" s="480">
        <v>0</v>
      </c>
      <c r="BF63" s="481">
        <f t="shared" si="0"/>
        <v>47</v>
      </c>
      <c r="BG63" s="481">
        <f t="shared" si="0"/>
        <v>62</v>
      </c>
      <c r="BH63" s="482">
        <f t="shared" si="1"/>
        <v>0</v>
      </c>
      <c r="BI63" s="482">
        <f t="shared" si="1"/>
        <v>0</v>
      </c>
      <c r="BJ63" s="483">
        <f t="shared" si="2"/>
        <v>47</v>
      </c>
      <c r="BK63" s="483">
        <f t="shared" si="2"/>
        <v>62</v>
      </c>
    </row>
    <row r="64" spans="1:63" ht="24.9" x14ac:dyDescent="0.45">
      <c r="A64" s="480" t="s">
        <v>766</v>
      </c>
      <c r="B64" s="480" t="s">
        <v>461</v>
      </c>
      <c r="C64" s="480" t="s">
        <v>40</v>
      </c>
      <c r="D64" s="480" t="s">
        <v>702</v>
      </c>
      <c r="E64" s="480" t="s">
        <v>725</v>
      </c>
      <c r="F64" s="480">
        <v>0</v>
      </c>
      <c r="G64" s="480">
        <v>0</v>
      </c>
      <c r="H64" s="480">
        <v>0</v>
      </c>
      <c r="I64" s="480">
        <v>0</v>
      </c>
      <c r="J64" s="480">
        <v>5</v>
      </c>
      <c r="K64" s="480">
        <v>5</v>
      </c>
      <c r="L64" s="480">
        <v>6</v>
      </c>
      <c r="M64" s="480">
        <v>6</v>
      </c>
      <c r="N64" s="480">
        <v>11</v>
      </c>
      <c r="O64" s="480">
        <v>4</v>
      </c>
      <c r="P64" s="480">
        <v>6</v>
      </c>
      <c r="Q64" s="480">
        <v>8</v>
      </c>
      <c r="R64" s="480">
        <v>13</v>
      </c>
      <c r="S64" s="480">
        <v>5</v>
      </c>
      <c r="T64" s="480">
        <v>8</v>
      </c>
      <c r="U64" s="480">
        <v>4</v>
      </c>
      <c r="V64" s="480">
        <v>4</v>
      </c>
      <c r="W64" s="480">
        <v>8</v>
      </c>
      <c r="X64" s="480">
        <v>10</v>
      </c>
      <c r="Y64" s="480">
        <v>6</v>
      </c>
      <c r="Z64" s="480">
        <v>0</v>
      </c>
      <c r="AA64" s="480">
        <v>0</v>
      </c>
      <c r="AB64" s="480">
        <v>0</v>
      </c>
      <c r="AC64" s="480">
        <v>0</v>
      </c>
      <c r="AD64" s="480">
        <v>0</v>
      </c>
      <c r="AE64" s="480">
        <v>0</v>
      </c>
      <c r="AF64" s="480">
        <v>0</v>
      </c>
      <c r="AG64" s="480">
        <v>0</v>
      </c>
      <c r="AH64" s="480">
        <v>0</v>
      </c>
      <c r="AI64" s="480">
        <v>0</v>
      </c>
      <c r="AJ64" s="480">
        <v>0</v>
      </c>
      <c r="AK64" s="480">
        <v>0</v>
      </c>
      <c r="AL64" s="480">
        <v>0</v>
      </c>
      <c r="AM64" s="480">
        <v>0</v>
      </c>
      <c r="AN64" s="480">
        <v>0</v>
      </c>
      <c r="AO64" s="480">
        <v>0</v>
      </c>
      <c r="AP64" s="480">
        <v>0</v>
      </c>
      <c r="AQ64" s="480">
        <v>0</v>
      </c>
      <c r="AR64" s="480">
        <v>0</v>
      </c>
      <c r="AS64" s="480">
        <v>0</v>
      </c>
      <c r="AT64" s="480">
        <v>0</v>
      </c>
      <c r="AU64" s="480">
        <v>0</v>
      </c>
      <c r="AV64" s="480">
        <v>0</v>
      </c>
      <c r="AW64" s="480">
        <v>0</v>
      </c>
      <c r="AX64" s="480">
        <v>0</v>
      </c>
      <c r="AY64" s="480">
        <v>0</v>
      </c>
      <c r="AZ64" s="480">
        <v>0</v>
      </c>
      <c r="BA64" s="480">
        <v>0</v>
      </c>
      <c r="BB64" s="480">
        <v>0</v>
      </c>
      <c r="BC64" s="480">
        <v>0</v>
      </c>
      <c r="BD64" s="480">
        <v>0</v>
      </c>
      <c r="BE64" s="480">
        <v>0</v>
      </c>
      <c r="BF64" s="481">
        <f t="shared" si="0"/>
        <v>63</v>
      </c>
      <c r="BG64" s="481">
        <f t="shared" si="0"/>
        <v>46</v>
      </c>
      <c r="BH64" s="482">
        <f t="shared" si="1"/>
        <v>0</v>
      </c>
      <c r="BI64" s="482">
        <f t="shared" si="1"/>
        <v>0</v>
      </c>
      <c r="BJ64" s="483">
        <f t="shared" si="2"/>
        <v>63</v>
      </c>
      <c r="BK64" s="483">
        <f t="shared" si="2"/>
        <v>46</v>
      </c>
    </row>
    <row r="65" spans="1:63" ht="24.9" x14ac:dyDescent="0.45">
      <c r="A65" s="480" t="s">
        <v>767</v>
      </c>
      <c r="B65" s="480" t="s">
        <v>461</v>
      </c>
      <c r="C65" s="480" t="s">
        <v>40</v>
      </c>
      <c r="D65" s="480" t="s">
        <v>702</v>
      </c>
      <c r="E65" s="480" t="s">
        <v>725</v>
      </c>
      <c r="F65" s="480">
        <v>0</v>
      </c>
      <c r="G65" s="480">
        <v>0</v>
      </c>
      <c r="H65" s="480">
        <v>0</v>
      </c>
      <c r="I65" s="480">
        <v>0</v>
      </c>
      <c r="J65" s="480">
        <v>0</v>
      </c>
      <c r="K65" s="480">
        <v>0</v>
      </c>
      <c r="L65" s="480">
        <v>0</v>
      </c>
      <c r="M65" s="480">
        <v>0</v>
      </c>
      <c r="N65" s="480">
        <v>54</v>
      </c>
      <c r="O65" s="480">
        <v>40</v>
      </c>
      <c r="P65" s="480">
        <v>38</v>
      </c>
      <c r="Q65" s="480">
        <v>50</v>
      </c>
      <c r="R65" s="480">
        <v>49</v>
      </c>
      <c r="S65" s="480">
        <v>50</v>
      </c>
      <c r="T65" s="480">
        <v>49</v>
      </c>
      <c r="U65" s="480">
        <v>50</v>
      </c>
      <c r="V65" s="480">
        <v>52</v>
      </c>
      <c r="W65" s="480">
        <v>38</v>
      </c>
      <c r="X65" s="480">
        <v>46</v>
      </c>
      <c r="Y65" s="480">
        <v>41</v>
      </c>
      <c r="Z65" s="480">
        <v>58</v>
      </c>
      <c r="AA65" s="480">
        <v>49</v>
      </c>
      <c r="AB65" s="480">
        <v>53</v>
      </c>
      <c r="AC65" s="480">
        <v>48</v>
      </c>
      <c r="AD65" s="480">
        <v>59</v>
      </c>
      <c r="AE65" s="480">
        <v>45</v>
      </c>
      <c r="AF65" s="480">
        <v>0</v>
      </c>
      <c r="AG65" s="480">
        <v>0</v>
      </c>
      <c r="AH65" s="480">
        <v>0</v>
      </c>
      <c r="AI65" s="480">
        <v>0</v>
      </c>
      <c r="AJ65" s="480">
        <v>0</v>
      </c>
      <c r="AK65" s="480">
        <v>0</v>
      </c>
      <c r="AL65" s="480">
        <v>0</v>
      </c>
      <c r="AM65" s="480">
        <v>0</v>
      </c>
      <c r="AN65" s="480">
        <v>0</v>
      </c>
      <c r="AO65" s="480">
        <v>0</v>
      </c>
      <c r="AP65" s="480">
        <v>0</v>
      </c>
      <c r="AQ65" s="480">
        <v>0</v>
      </c>
      <c r="AR65" s="480">
        <v>0</v>
      </c>
      <c r="AS65" s="480">
        <v>0</v>
      </c>
      <c r="AT65" s="480">
        <v>0</v>
      </c>
      <c r="AU65" s="480">
        <v>0</v>
      </c>
      <c r="AV65" s="480">
        <v>0</v>
      </c>
      <c r="AW65" s="480">
        <v>0</v>
      </c>
      <c r="AX65" s="480">
        <v>0</v>
      </c>
      <c r="AY65" s="480">
        <v>0</v>
      </c>
      <c r="AZ65" s="480">
        <v>0</v>
      </c>
      <c r="BA65" s="480">
        <v>0</v>
      </c>
      <c r="BB65" s="480">
        <v>0</v>
      </c>
      <c r="BC65" s="480">
        <v>0</v>
      </c>
      <c r="BD65" s="480">
        <v>0</v>
      </c>
      <c r="BE65" s="480">
        <v>0</v>
      </c>
      <c r="BF65" s="481">
        <f t="shared" si="0"/>
        <v>458</v>
      </c>
      <c r="BG65" s="481">
        <f t="shared" si="0"/>
        <v>411</v>
      </c>
      <c r="BH65" s="482">
        <f t="shared" si="1"/>
        <v>0</v>
      </c>
      <c r="BI65" s="482">
        <f t="shared" si="1"/>
        <v>0</v>
      </c>
      <c r="BJ65" s="483">
        <f t="shared" si="2"/>
        <v>458</v>
      </c>
      <c r="BK65" s="483">
        <f t="shared" si="2"/>
        <v>411</v>
      </c>
    </row>
    <row r="66" spans="1:63" ht="24.9" x14ac:dyDescent="0.45">
      <c r="A66" s="480" t="s">
        <v>768</v>
      </c>
      <c r="B66" s="480" t="s">
        <v>461</v>
      </c>
      <c r="C66" s="480" t="s">
        <v>40</v>
      </c>
      <c r="D66" s="480" t="s">
        <v>702</v>
      </c>
      <c r="E66" s="480" t="s">
        <v>725</v>
      </c>
      <c r="F66" s="480">
        <v>0</v>
      </c>
      <c r="G66" s="480">
        <v>0</v>
      </c>
      <c r="H66" s="480">
        <v>4</v>
      </c>
      <c r="I66" s="480">
        <v>5</v>
      </c>
      <c r="J66" s="480">
        <v>4</v>
      </c>
      <c r="K66" s="480">
        <v>5</v>
      </c>
      <c r="L66" s="480">
        <v>9</v>
      </c>
      <c r="M66" s="480">
        <v>7</v>
      </c>
      <c r="N66" s="480">
        <v>13</v>
      </c>
      <c r="O66" s="480">
        <v>11</v>
      </c>
      <c r="P66" s="480">
        <v>9</v>
      </c>
      <c r="Q66" s="480">
        <v>7</v>
      </c>
      <c r="R66" s="480">
        <v>9</v>
      </c>
      <c r="S66" s="480">
        <v>7</v>
      </c>
      <c r="T66" s="480">
        <v>12</v>
      </c>
      <c r="U66" s="480">
        <v>5</v>
      </c>
      <c r="V66" s="480">
        <v>4</v>
      </c>
      <c r="W66" s="480">
        <v>3</v>
      </c>
      <c r="X66" s="480">
        <v>10</v>
      </c>
      <c r="Y66" s="480">
        <v>7</v>
      </c>
      <c r="Z66" s="480">
        <v>0</v>
      </c>
      <c r="AA66" s="480">
        <v>0</v>
      </c>
      <c r="AB66" s="480">
        <v>0</v>
      </c>
      <c r="AC66" s="480">
        <v>0</v>
      </c>
      <c r="AD66" s="480">
        <v>0</v>
      </c>
      <c r="AE66" s="480">
        <v>0</v>
      </c>
      <c r="AF66" s="480">
        <v>0</v>
      </c>
      <c r="AG66" s="480">
        <v>0</v>
      </c>
      <c r="AH66" s="480">
        <v>0</v>
      </c>
      <c r="AI66" s="480">
        <v>0</v>
      </c>
      <c r="AJ66" s="480">
        <v>0</v>
      </c>
      <c r="AK66" s="480">
        <v>0</v>
      </c>
      <c r="AL66" s="480">
        <v>0</v>
      </c>
      <c r="AM66" s="480">
        <v>0</v>
      </c>
      <c r="AN66" s="480">
        <v>0</v>
      </c>
      <c r="AO66" s="480">
        <v>0</v>
      </c>
      <c r="AP66" s="480">
        <v>0</v>
      </c>
      <c r="AQ66" s="480">
        <v>0</v>
      </c>
      <c r="AR66" s="480">
        <v>0</v>
      </c>
      <c r="AS66" s="480">
        <v>0</v>
      </c>
      <c r="AT66" s="480">
        <v>0</v>
      </c>
      <c r="AU66" s="480">
        <v>0</v>
      </c>
      <c r="AV66" s="480">
        <v>0</v>
      </c>
      <c r="AW66" s="480">
        <v>0</v>
      </c>
      <c r="AX66" s="480">
        <v>0</v>
      </c>
      <c r="AY66" s="480">
        <v>0</v>
      </c>
      <c r="AZ66" s="480">
        <v>0</v>
      </c>
      <c r="BA66" s="480">
        <v>0</v>
      </c>
      <c r="BB66" s="480">
        <v>0</v>
      </c>
      <c r="BC66" s="480">
        <v>0</v>
      </c>
      <c r="BD66" s="480">
        <v>0</v>
      </c>
      <c r="BE66" s="480">
        <v>0</v>
      </c>
      <c r="BF66" s="481">
        <f t="shared" si="0"/>
        <v>74</v>
      </c>
      <c r="BG66" s="481">
        <f t="shared" si="0"/>
        <v>57</v>
      </c>
      <c r="BH66" s="482">
        <f t="shared" si="1"/>
        <v>0</v>
      </c>
      <c r="BI66" s="482">
        <f t="shared" si="1"/>
        <v>0</v>
      </c>
      <c r="BJ66" s="483">
        <f t="shared" si="2"/>
        <v>74</v>
      </c>
      <c r="BK66" s="483">
        <f t="shared" si="2"/>
        <v>57</v>
      </c>
    </row>
    <row r="67" spans="1:63" ht="24.9" x14ac:dyDescent="0.45">
      <c r="A67" s="480" t="s">
        <v>769</v>
      </c>
      <c r="B67" s="480" t="s">
        <v>461</v>
      </c>
      <c r="C67" s="480" t="s">
        <v>40</v>
      </c>
      <c r="D67" s="480" t="s">
        <v>706</v>
      </c>
      <c r="E67" s="480" t="s">
        <v>707</v>
      </c>
      <c r="F67" s="480">
        <v>0</v>
      </c>
      <c r="G67" s="480">
        <v>0</v>
      </c>
      <c r="H67" s="480">
        <v>12</v>
      </c>
      <c r="I67" s="480">
        <v>18</v>
      </c>
      <c r="J67" s="480">
        <v>21</v>
      </c>
      <c r="K67" s="480">
        <v>10</v>
      </c>
      <c r="L67" s="480">
        <v>29</v>
      </c>
      <c r="M67" s="480">
        <v>19</v>
      </c>
      <c r="N67" s="480">
        <v>21</v>
      </c>
      <c r="O67" s="480">
        <v>17</v>
      </c>
      <c r="P67" s="480">
        <v>16</v>
      </c>
      <c r="Q67" s="480">
        <v>6</v>
      </c>
      <c r="R67" s="480">
        <v>20</v>
      </c>
      <c r="S67" s="480">
        <v>15</v>
      </c>
      <c r="T67" s="480">
        <v>14</v>
      </c>
      <c r="U67" s="480">
        <v>11</v>
      </c>
      <c r="V67" s="480">
        <v>9</v>
      </c>
      <c r="W67" s="480">
        <v>16</v>
      </c>
      <c r="X67" s="480">
        <v>7</v>
      </c>
      <c r="Y67" s="480">
        <v>13</v>
      </c>
      <c r="Z67" s="480">
        <v>0</v>
      </c>
      <c r="AA67" s="480">
        <v>0</v>
      </c>
      <c r="AB67" s="480">
        <v>0</v>
      </c>
      <c r="AC67" s="480">
        <v>0</v>
      </c>
      <c r="AD67" s="480">
        <v>0</v>
      </c>
      <c r="AE67" s="480">
        <v>0</v>
      </c>
      <c r="AF67" s="480">
        <v>0</v>
      </c>
      <c r="AG67" s="480">
        <v>0</v>
      </c>
      <c r="AH67" s="480">
        <v>0</v>
      </c>
      <c r="AI67" s="480">
        <v>0</v>
      </c>
      <c r="AJ67" s="480">
        <v>0</v>
      </c>
      <c r="AK67" s="480">
        <v>0</v>
      </c>
      <c r="AL67" s="480">
        <v>0</v>
      </c>
      <c r="AM67" s="480">
        <v>0</v>
      </c>
      <c r="AN67" s="480">
        <v>0</v>
      </c>
      <c r="AO67" s="480">
        <v>0</v>
      </c>
      <c r="AP67" s="480">
        <v>0</v>
      </c>
      <c r="AQ67" s="480">
        <v>0</v>
      </c>
      <c r="AR67" s="480">
        <v>0</v>
      </c>
      <c r="AS67" s="480">
        <v>0</v>
      </c>
      <c r="AT67" s="480">
        <v>0</v>
      </c>
      <c r="AU67" s="480">
        <v>0</v>
      </c>
      <c r="AV67" s="480">
        <v>0</v>
      </c>
      <c r="AW67" s="480">
        <v>0</v>
      </c>
      <c r="AX67" s="480">
        <v>0</v>
      </c>
      <c r="AY67" s="480">
        <v>0</v>
      </c>
      <c r="AZ67" s="480">
        <v>0</v>
      </c>
      <c r="BA67" s="480">
        <v>0</v>
      </c>
      <c r="BB67" s="480">
        <v>0</v>
      </c>
      <c r="BC67" s="480">
        <v>0</v>
      </c>
      <c r="BD67" s="480">
        <v>0</v>
      </c>
      <c r="BE67" s="480">
        <v>0</v>
      </c>
      <c r="BF67" s="481">
        <f t="shared" si="0"/>
        <v>149</v>
      </c>
      <c r="BG67" s="481">
        <f t="shared" si="0"/>
        <v>125</v>
      </c>
      <c r="BH67" s="482">
        <f t="shared" si="1"/>
        <v>0</v>
      </c>
      <c r="BI67" s="482">
        <f t="shared" si="1"/>
        <v>0</v>
      </c>
      <c r="BJ67" s="483">
        <f t="shared" si="2"/>
        <v>149</v>
      </c>
      <c r="BK67" s="483">
        <f t="shared" si="2"/>
        <v>125</v>
      </c>
    </row>
    <row r="68" spans="1:63" ht="24.9" x14ac:dyDescent="0.45">
      <c r="A68" s="480" t="s">
        <v>770</v>
      </c>
      <c r="B68" s="480" t="s">
        <v>461</v>
      </c>
      <c r="C68" s="480" t="s">
        <v>40</v>
      </c>
      <c r="D68" s="480" t="s">
        <v>706</v>
      </c>
      <c r="E68" s="480" t="s">
        <v>707</v>
      </c>
      <c r="F68" s="480">
        <v>0</v>
      </c>
      <c r="G68" s="480">
        <v>0</v>
      </c>
      <c r="H68" s="480">
        <v>148</v>
      </c>
      <c r="I68" s="480">
        <v>135</v>
      </c>
      <c r="J68" s="480">
        <v>151</v>
      </c>
      <c r="K68" s="480">
        <v>153</v>
      </c>
      <c r="L68" s="480">
        <v>134</v>
      </c>
      <c r="M68" s="480">
        <v>158</v>
      </c>
      <c r="N68" s="480">
        <v>119</v>
      </c>
      <c r="O68" s="480">
        <v>116</v>
      </c>
      <c r="P68" s="480">
        <v>81</v>
      </c>
      <c r="Q68" s="480">
        <v>87</v>
      </c>
      <c r="R68" s="480">
        <v>67</v>
      </c>
      <c r="S68" s="480">
        <v>87</v>
      </c>
      <c r="T68" s="480">
        <v>58</v>
      </c>
      <c r="U68" s="480">
        <v>53</v>
      </c>
      <c r="V68" s="480">
        <v>50</v>
      </c>
      <c r="W68" s="480">
        <v>55</v>
      </c>
      <c r="X68" s="480">
        <v>44</v>
      </c>
      <c r="Y68" s="480">
        <v>50</v>
      </c>
      <c r="Z68" s="480">
        <v>59</v>
      </c>
      <c r="AA68" s="480">
        <v>59</v>
      </c>
      <c r="AB68" s="480">
        <v>45</v>
      </c>
      <c r="AC68" s="480">
        <v>65</v>
      </c>
      <c r="AD68" s="480">
        <v>32</v>
      </c>
      <c r="AE68" s="480">
        <v>51</v>
      </c>
      <c r="AF68" s="480">
        <v>0</v>
      </c>
      <c r="AG68" s="480">
        <v>0</v>
      </c>
      <c r="AH68" s="480">
        <v>0</v>
      </c>
      <c r="AI68" s="480">
        <v>0</v>
      </c>
      <c r="AJ68" s="480">
        <v>0</v>
      </c>
      <c r="AK68" s="480">
        <v>0</v>
      </c>
      <c r="AL68" s="480">
        <v>0</v>
      </c>
      <c r="AM68" s="480">
        <v>0</v>
      </c>
      <c r="AN68" s="480">
        <v>0</v>
      </c>
      <c r="AO68" s="480">
        <v>0</v>
      </c>
      <c r="AP68" s="480">
        <v>0</v>
      </c>
      <c r="AQ68" s="480">
        <v>0</v>
      </c>
      <c r="AR68" s="480">
        <v>0</v>
      </c>
      <c r="AS68" s="480">
        <v>0</v>
      </c>
      <c r="AT68" s="480">
        <v>0</v>
      </c>
      <c r="AU68" s="480">
        <v>0</v>
      </c>
      <c r="AV68" s="480">
        <v>0</v>
      </c>
      <c r="AW68" s="480">
        <v>0</v>
      </c>
      <c r="AX68" s="480">
        <v>0</v>
      </c>
      <c r="AY68" s="480">
        <v>0</v>
      </c>
      <c r="AZ68" s="480">
        <v>0</v>
      </c>
      <c r="BA68" s="480">
        <v>0</v>
      </c>
      <c r="BB68" s="480">
        <v>0</v>
      </c>
      <c r="BC68" s="480">
        <v>0</v>
      </c>
      <c r="BD68" s="480">
        <v>0</v>
      </c>
      <c r="BE68" s="480">
        <v>0</v>
      </c>
      <c r="BF68" s="481">
        <f t="shared" si="0"/>
        <v>988</v>
      </c>
      <c r="BG68" s="481">
        <f t="shared" si="0"/>
        <v>1069</v>
      </c>
      <c r="BH68" s="482">
        <f t="shared" si="1"/>
        <v>0</v>
      </c>
      <c r="BI68" s="482">
        <f t="shared" si="1"/>
        <v>0</v>
      </c>
      <c r="BJ68" s="483">
        <f t="shared" si="2"/>
        <v>988</v>
      </c>
      <c r="BK68" s="483">
        <f t="shared" si="2"/>
        <v>1069</v>
      </c>
    </row>
    <row r="69" spans="1:63" ht="24.9" x14ac:dyDescent="0.45">
      <c r="A69" s="480" t="s">
        <v>1168</v>
      </c>
      <c r="B69" s="480" t="s">
        <v>461</v>
      </c>
      <c r="C69" s="480" t="s">
        <v>40</v>
      </c>
      <c r="D69" s="480" t="s">
        <v>706</v>
      </c>
      <c r="E69" s="480" t="s">
        <v>871</v>
      </c>
      <c r="F69" s="480">
        <v>17</v>
      </c>
      <c r="G69" s="480">
        <v>19</v>
      </c>
      <c r="H69" s="480">
        <v>14</v>
      </c>
      <c r="I69" s="480">
        <v>16</v>
      </c>
      <c r="J69" s="480">
        <v>13</v>
      </c>
      <c r="K69" s="480">
        <v>10</v>
      </c>
      <c r="L69" s="480">
        <v>0</v>
      </c>
      <c r="M69" s="480">
        <v>6</v>
      </c>
      <c r="N69" s="480">
        <v>0</v>
      </c>
      <c r="O69" s="480">
        <v>0</v>
      </c>
      <c r="P69" s="480">
        <v>0</v>
      </c>
      <c r="Q69" s="480">
        <v>0</v>
      </c>
      <c r="R69" s="480">
        <v>0</v>
      </c>
      <c r="S69" s="480">
        <v>0</v>
      </c>
      <c r="T69" s="480">
        <v>0</v>
      </c>
      <c r="U69" s="480">
        <v>0</v>
      </c>
      <c r="V69" s="480">
        <v>0</v>
      </c>
      <c r="W69" s="480">
        <v>0</v>
      </c>
      <c r="X69" s="480">
        <v>0</v>
      </c>
      <c r="Y69" s="480">
        <v>0</v>
      </c>
      <c r="Z69" s="480">
        <v>0</v>
      </c>
      <c r="AA69" s="480">
        <v>0</v>
      </c>
      <c r="AB69" s="480">
        <v>0</v>
      </c>
      <c r="AC69" s="480">
        <v>0</v>
      </c>
      <c r="AD69" s="480">
        <v>0</v>
      </c>
      <c r="AE69" s="480">
        <v>0</v>
      </c>
      <c r="AF69" s="480">
        <v>0</v>
      </c>
      <c r="AG69" s="480">
        <v>0</v>
      </c>
      <c r="AH69" s="480">
        <v>0</v>
      </c>
      <c r="AI69" s="480">
        <v>0</v>
      </c>
      <c r="AJ69" s="480">
        <v>0</v>
      </c>
      <c r="AK69" s="480">
        <v>0</v>
      </c>
      <c r="AL69" s="480">
        <v>0</v>
      </c>
      <c r="AM69" s="480">
        <v>0</v>
      </c>
      <c r="AN69" s="480">
        <v>0</v>
      </c>
      <c r="AO69" s="480">
        <v>0</v>
      </c>
      <c r="AP69" s="480">
        <v>0</v>
      </c>
      <c r="AQ69" s="480">
        <v>0</v>
      </c>
      <c r="AR69" s="480">
        <v>0</v>
      </c>
      <c r="AS69" s="480">
        <v>0</v>
      </c>
      <c r="AT69" s="480">
        <v>0</v>
      </c>
      <c r="AU69" s="480">
        <v>0</v>
      </c>
      <c r="AV69" s="480">
        <v>0</v>
      </c>
      <c r="AW69" s="480">
        <v>0</v>
      </c>
      <c r="AX69" s="480">
        <v>0</v>
      </c>
      <c r="AY69" s="480">
        <v>0</v>
      </c>
      <c r="AZ69" s="480">
        <v>0</v>
      </c>
      <c r="BA69" s="480">
        <v>0</v>
      </c>
      <c r="BB69" s="480">
        <v>0</v>
      </c>
      <c r="BC69" s="480">
        <v>0</v>
      </c>
      <c r="BD69" s="480">
        <v>0</v>
      </c>
      <c r="BE69" s="480">
        <v>0</v>
      </c>
      <c r="BF69" s="481">
        <f t="shared" si="0"/>
        <v>44</v>
      </c>
      <c r="BG69" s="481">
        <f t="shared" si="0"/>
        <v>51</v>
      </c>
      <c r="BH69" s="482">
        <f t="shared" si="1"/>
        <v>0</v>
      </c>
      <c r="BI69" s="482">
        <f t="shared" si="1"/>
        <v>0</v>
      </c>
      <c r="BJ69" s="483">
        <f t="shared" si="2"/>
        <v>44</v>
      </c>
      <c r="BK69" s="483">
        <f t="shared" si="2"/>
        <v>51</v>
      </c>
    </row>
    <row r="70" spans="1:63" ht="24.9" x14ac:dyDescent="0.45">
      <c r="A70" s="480" t="s">
        <v>771</v>
      </c>
      <c r="B70" s="480" t="s">
        <v>461</v>
      </c>
      <c r="C70" s="480" t="s">
        <v>40</v>
      </c>
      <c r="D70" s="480" t="s">
        <v>702</v>
      </c>
      <c r="E70" s="480" t="s">
        <v>725</v>
      </c>
      <c r="F70" s="480">
        <v>0</v>
      </c>
      <c r="G70" s="480">
        <v>0</v>
      </c>
      <c r="H70" s="480">
        <v>9</v>
      </c>
      <c r="I70" s="480">
        <v>13</v>
      </c>
      <c r="J70" s="480">
        <v>11</v>
      </c>
      <c r="K70" s="480">
        <v>12</v>
      </c>
      <c r="L70" s="480">
        <v>12</v>
      </c>
      <c r="M70" s="480">
        <v>17</v>
      </c>
      <c r="N70" s="480">
        <v>10</v>
      </c>
      <c r="O70" s="480">
        <v>8</v>
      </c>
      <c r="P70" s="480">
        <v>11</v>
      </c>
      <c r="Q70" s="480">
        <v>7</v>
      </c>
      <c r="R70" s="480">
        <v>16</v>
      </c>
      <c r="S70" s="480">
        <v>17</v>
      </c>
      <c r="T70" s="480">
        <v>18</v>
      </c>
      <c r="U70" s="480">
        <v>14</v>
      </c>
      <c r="V70" s="480">
        <v>13</v>
      </c>
      <c r="W70" s="480">
        <v>12</v>
      </c>
      <c r="X70" s="480">
        <v>17</v>
      </c>
      <c r="Y70" s="480">
        <v>12</v>
      </c>
      <c r="Z70" s="480">
        <v>0</v>
      </c>
      <c r="AA70" s="480">
        <v>0</v>
      </c>
      <c r="AB70" s="480">
        <v>0</v>
      </c>
      <c r="AC70" s="480">
        <v>0</v>
      </c>
      <c r="AD70" s="480">
        <v>0</v>
      </c>
      <c r="AE70" s="480">
        <v>0</v>
      </c>
      <c r="AF70" s="480">
        <v>0</v>
      </c>
      <c r="AG70" s="480">
        <v>0</v>
      </c>
      <c r="AH70" s="480">
        <v>0</v>
      </c>
      <c r="AI70" s="480">
        <v>0</v>
      </c>
      <c r="AJ70" s="480">
        <v>0</v>
      </c>
      <c r="AK70" s="480">
        <v>0</v>
      </c>
      <c r="AL70" s="480">
        <v>0</v>
      </c>
      <c r="AM70" s="480">
        <v>0</v>
      </c>
      <c r="AN70" s="480">
        <v>0</v>
      </c>
      <c r="AO70" s="480">
        <v>0</v>
      </c>
      <c r="AP70" s="480">
        <v>0</v>
      </c>
      <c r="AQ70" s="480">
        <v>0</v>
      </c>
      <c r="AR70" s="480">
        <v>0</v>
      </c>
      <c r="AS70" s="480">
        <v>0</v>
      </c>
      <c r="AT70" s="480">
        <v>0</v>
      </c>
      <c r="AU70" s="480">
        <v>0</v>
      </c>
      <c r="AV70" s="480">
        <v>0</v>
      </c>
      <c r="AW70" s="480">
        <v>0</v>
      </c>
      <c r="AX70" s="480">
        <v>0</v>
      </c>
      <c r="AY70" s="480">
        <v>0</v>
      </c>
      <c r="AZ70" s="480">
        <v>0</v>
      </c>
      <c r="BA70" s="480">
        <v>0</v>
      </c>
      <c r="BB70" s="480">
        <v>0</v>
      </c>
      <c r="BC70" s="480">
        <v>0</v>
      </c>
      <c r="BD70" s="480">
        <v>0</v>
      </c>
      <c r="BE70" s="480">
        <v>0</v>
      </c>
      <c r="BF70" s="481">
        <f t="shared" ref="BF70:BG133" si="3">F70+H70+J70+L70+N70+P70+R70+T70+V70+X70+Z70+AB70+AD70</f>
        <v>117</v>
      </c>
      <c r="BG70" s="481">
        <f t="shared" si="3"/>
        <v>112</v>
      </c>
      <c r="BH70" s="482">
        <f t="shared" ref="BH70:BI133" si="4">AF70+AH70+AJ70+AL70+AN70+AP70+AR70+AT70+AV70+AX70+AZ70+BB70+BD70</f>
        <v>0</v>
      </c>
      <c r="BI70" s="482">
        <f t="shared" si="4"/>
        <v>0</v>
      </c>
      <c r="BJ70" s="483">
        <f t="shared" ref="BJ70:BK133" si="5">BF70+BH70</f>
        <v>117</v>
      </c>
      <c r="BK70" s="483">
        <f t="shared" si="5"/>
        <v>112</v>
      </c>
    </row>
    <row r="71" spans="1:63" ht="24.9" x14ac:dyDescent="0.45">
      <c r="A71" s="480" t="s">
        <v>772</v>
      </c>
      <c r="B71" s="480" t="s">
        <v>461</v>
      </c>
      <c r="C71" s="480" t="s">
        <v>40</v>
      </c>
      <c r="D71" s="480" t="s">
        <v>702</v>
      </c>
      <c r="E71" s="480" t="s">
        <v>725</v>
      </c>
      <c r="F71" s="480">
        <v>0</v>
      </c>
      <c r="G71" s="480">
        <v>0</v>
      </c>
      <c r="H71" s="480">
        <v>0</v>
      </c>
      <c r="I71" s="480">
        <v>0</v>
      </c>
      <c r="J71" s="480">
        <v>40</v>
      </c>
      <c r="K71" s="480">
        <v>42</v>
      </c>
      <c r="L71" s="480">
        <v>47</v>
      </c>
      <c r="M71" s="480">
        <v>43</v>
      </c>
      <c r="N71" s="480">
        <v>49</v>
      </c>
      <c r="O71" s="480">
        <v>46</v>
      </c>
      <c r="P71" s="480">
        <v>47</v>
      </c>
      <c r="Q71" s="480">
        <v>41</v>
      </c>
      <c r="R71" s="480">
        <v>45</v>
      </c>
      <c r="S71" s="480">
        <v>53</v>
      </c>
      <c r="T71" s="480">
        <v>51</v>
      </c>
      <c r="U71" s="480">
        <v>44</v>
      </c>
      <c r="V71" s="480">
        <v>56</v>
      </c>
      <c r="W71" s="480">
        <v>46</v>
      </c>
      <c r="X71" s="480">
        <v>58</v>
      </c>
      <c r="Y71" s="480">
        <v>48</v>
      </c>
      <c r="Z71" s="480">
        <v>0</v>
      </c>
      <c r="AA71" s="480">
        <v>0</v>
      </c>
      <c r="AB71" s="480">
        <v>0</v>
      </c>
      <c r="AC71" s="480">
        <v>0</v>
      </c>
      <c r="AD71" s="480">
        <v>0</v>
      </c>
      <c r="AE71" s="480">
        <v>0</v>
      </c>
      <c r="AF71" s="480">
        <v>0</v>
      </c>
      <c r="AG71" s="480">
        <v>0</v>
      </c>
      <c r="AH71" s="480">
        <v>0</v>
      </c>
      <c r="AI71" s="480">
        <v>0</v>
      </c>
      <c r="AJ71" s="480">
        <v>0</v>
      </c>
      <c r="AK71" s="480">
        <v>0</v>
      </c>
      <c r="AL71" s="480">
        <v>0</v>
      </c>
      <c r="AM71" s="480">
        <v>0</v>
      </c>
      <c r="AN71" s="480">
        <v>0</v>
      </c>
      <c r="AO71" s="480">
        <v>0</v>
      </c>
      <c r="AP71" s="480">
        <v>0</v>
      </c>
      <c r="AQ71" s="480">
        <v>0</v>
      </c>
      <c r="AR71" s="480">
        <v>0</v>
      </c>
      <c r="AS71" s="480">
        <v>0</v>
      </c>
      <c r="AT71" s="480">
        <v>0</v>
      </c>
      <c r="AU71" s="480">
        <v>0</v>
      </c>
      <c r="AV71" s="480">
        <v>0</v>
      </c>
      <c r="AW71" s="480">
        <v>0</v>
      </c>
      <c r="AX71" s="480">
        <v>0</v>
      </c>
      <c r="AY71" s="480">
        <v>0</v>
      </c>
      <c r="AZ71" s="480">
        <v>0</v>
      </c>
      <c r="BA71" s="480">
        <v>0</v>
      </c>
      <c r="BB71" s="480">
        <v>0</v>
      </c>
      <c r="BC71" s="480">
        <v>0</v>
      </c>
      <c r="BD71" s="480">
        <v>0</v>
      </c>
      <c r="BE71" s="480">
        <v>0</v>
      </c>
      <c r="BF71" s="481">
        <f t="shared" si="3"/>
        <v>393</v>
      </c>
      <c r="BG71" s="481">
        <f t="shared" si="3"/>
        <v>363</v>
      </c>
      <c r="BH71" s="482">
        <f t="shared" si="4"/>
        <v>0</v>
      </c>
      <c r="BI71" s="482">
        <f t="shared" si="4"/>
        <v>0</v>
      </c>
      <c r="BJ71" s="483">
        <f t="shared" si="5"/>
        <v>393</v>
      </c>
      <c r="BK71" s="483">
        <f t="shared" si="5"/>
        <v>363</v>
      </c>
    </row>
    <row r="72" spans="1:63" ht="24.9" x14ac:dyDescent="0.45">
      <c r="A72" s="480" t="s">
        <v>773</v>
      </c>
      <c r="B72" s="480" t="s">
        <v>461</v>
      </c>
      <c r="C72" s="480" t="s">
        <v>40</v>
      </c>
      <c r="D72" s="480" t="s">
        <v>702</v>
      </c>
      <c r="E72" s="480" t="s">
        <v>725</v>
      </c>
      <c r="F72" s="480">
        <v>0</v>
      </c>
      <c r="G72" s="480">
        <v>0</v>
      </c>
      <c r="H72" s="480">
        <v>0</v>
      </c>
      <c r="I72" s="480">
        <v>0</v>
      </c>
      <c r="J72" s="480">
        <v>13</v>
      </c>
      <c r="K72" s="480">
        <v>14</v>
      </c>
      <c r="L72" s="480">
        <v>16</v>
      </c>
      <c r="M72" s="480">
        <v>14</v>
      </c>
      <c r="N72" s="480">
        <v>17</v>
      </c>
      <c r="O72" s="480">
        <v>16</v>
      </c>
      <c r="P72" s="480">
        <v>17</v>
      </c>
      <c r="Q72" s="480">
        <v>10</v>
      </c>
      <c r="R72" s="480">
        <v>15</v>
      </c>
      <c r="S72" s="480">
        <v>23</v>
      </c>
      <c r="T72" s="480">
        <v>15</v>
      </c>
      <c r="U72" s="480">
        <v>16</v>
      </c>
      <c r="V72" s="480">
        <v>15</v>
      </c>
      <c r="W72" s="480">
        <v>15</v>
      </c>
      <c r="X72" s="480">
        <v>19</v>
      </c>
      <c r="Y72" s="480">
        <v>10</v>
      </c>
      <c r="Z72" s="480">
        <v>0</v>
      </c>
      <c r="AA72" s="480">
        <v>0</v>
      </c>
      <c r="AB72" s="480">
        <v>0</v>
      </c>
      <c r="AC72" s="480">
        <v>0</v>
      </c>
      <c r="AD72" s="480">
        <v>0</v>
      </c>
      <c r="AE72" s="480">
        <v>0</v>
      </c>
      <c r="AF72" s="480">
        <v>0</v>
      </c>
      <c r="AG72" s="480">
        <v>0</v>
      </c>
      <c r="AH72" s="480">
        <v>0</v>
      </c>
      <c r="AI72" s="480">
        <v>0</v>
      </c>
      <c r="AJ72" s="480">
        <v>0</v>
      </c>
      <c r="AK72" s="480">
        <v>0</v>
      </c>
      <c r="AL72" s="480">
        <v>0</v>
      </c>
      <c r="AM72" s="480">
        <v>0</v>
      </c>
      <c r="AN72" s="480">
        <v>0</v>
      </c>
      <c r="AO72" s="480">
        <v>0</v>
      </c>
      <c r="AP72" s="480">
        <v>0</v>
      </c>
      <c r="AQ72" s="480">
        <v>0</v>
      </c>
      <c r="AR72" s="480">
        <v>0</v>
      </c>
      <c r="AS72" s="480">
        <v>0</v>
      </c>
      <c r="AT72" s="480">
        <v>0</v>
      </c>
      <c r="AU72" s="480">
        <v>0</v>
      </c>
      <c r="AV72" s="480">
        <v>0</v>
      </c>
      <c r="AW72" s="480">
        <v>0</v>
      </c>
      <c r="AX72" s="480">
        <v>0</v>
      </c>
      <c r="AY72" s="480">
        <v>0</v>
      </c>
      <c r="AZ72" s="480">
        <v>0</v>
      </c>
      <c r="BA72" s="480">
        <v>0</v>
      </c>
      <c r="BB72" s="480">
        <v>0</v>
      </c>
      <c r="BC72" s="480">
        <v>0</v>
      </c>
      <c r="BD72" s="480">
        <v>0</v>
      </c>
      <c r="BE72" s="480">
        <v>0</v>
      </c>
      <c r="BF72" s="481">
        <f t="shared" si="3"/>
        <v>127</v>
      </c>
      <c r="BG72" s="481">
        <f t="shared" si="3"/>
        <v>118</v>
      </c>
      <c r="BH72" s="482">
        <f t="shared" si="4"/>
        <v>0</v>
      </c>
      <c r="BI72" s="482">
        <f t="shared" si="4"/>
        <v>0</v>
      </c>
      <c r="BJ72" s="483">
        <f t="shared" si="5"/>
        <v>127</v>
      </c>
      <c r="BK72" s="483">
        <f t="shared" si="5"/>
        <v>118</v>
      </c>
    </row>
    <row r="73" spans="1:63" ht="24.9" x14ac:dyDescent="0.45">
      <c r="A73" s="480" t="s">
        <v>774</v>
      </c>
      <c r="B73" s="480" t="s">
        <v>461</v>
      </c>
      <c r="C73" s="480" t="s">
        <v>40</v>
      </c>
      <c r="D73" s="480" t="s">
        <v>706</v>
      </c>
      <c r="E73" s="480" t="s">
        <v>707</v>
      </c>
      <c r="F73" s="480">
        <v>0</v>
      </c>
      <c r="G73" s="480">
        <v>0</v>
      </c>
      <c r="H73" s="480">
        <v>2</v>
      </c>
      <c r="I73" s="480">
        <v>2</v>
      </c>
      <c r="J73" s="480">
        <v>20</v>
      </c>
      <c r="K73" s="480">
        <v>15</v>
      </c>
      <c r="L73" s="480">
        <v>9</v>
      </c>
      <c r="M73" s="480">
        <v>7</v>
      </c>
      <c r="N73" s="480">
        <v>10</v>
      </c>
      <c r="O73" s="480">
        <v>9</v>
      </c>
      <c r="P73" s="480">
        <v>6</v>
      </c>
      <c r="Q73" s="480">
        <v>4</v>
      </c>
      <c r="R73" s="480">
        <v>8</v>
      </c>
      <c r="S73" s="480">
        <v>9</v>
      </c>
      <c r="T73" s="480">
        <v>6</v>
      </c>
      <c r="U73" s="480">
        <v>4</v>
      </c>
      <c r="V73" s="480">
        <v>7</v>
      </c>
      <c r="W73" s="480">
        <v>6</v>
      </c>
      <c r="X73" s="480">
        <v>0</v>
      </c>
      <c r="Y73" s="480">
        <v>0</v>
      </c>
      <c r="Z73" s="480">
        <v>0</v>
      </c>
      <c r="AA73" s="480">
        <v>0</v>
      </c>
      <c r="AB73" s="480">
        <v>0</v>
      </c>
      <c r="AC73" s="480">
        <v>0</v>
      </c>
      <c r="AD73" s="480">
        <v>0</v>
      </c>
      <c r="AE73" s="480">
        <v>0</v>
      </c>
      <c r="AF73" s="480">
        <v>0</v>
      </c>
      <c r="AG73" s="480">
        <v>0</v>
      </c>
      <c r="AH73" s="480">
        <v>0</v>
      </c>
      <c r="AI73" s="480">
        <v>0</v>
      </c>
      <c r="AJ73" s="480">
        <v>0</v>
      </c>
      <c r="AK73" s="480">
        <v>0</v>
      </c>
      <c r="AL73" s="480">
        <v>0</v>
      </c>
      <c r="AM73" s="480">
        <v>0</v>
      </c>
      <c r="AN73" s="480">
        <v>0</v>
      </c>
      <c r="AO73" s="480">
        <v>0</v>
      </c>
      <c r="AP73" s="480">
        <v>0</v>
      </c>
      <c r="AQ73" s="480">
        <v>0</v>
      </c>
      <c r="AR73" s="480">
        <v>0</v>
      </c>
      <c r="AS73" s="480">
        <v>0</v>
      </c>
      <c r="AT73" s="480">
        <v>0</v>
      </c>
      <c r="AU73" s="480">
        <v>0</v>
      </c>
      <c r="AV73" s="480">
        <v>0</v>
      </c>
      <c r="AW73" s="480">
        <v>0</v>
      </c>
      <c r="AX73" s="480">
        <v>0</v>
      </c>
      <c r="AY73" s="480">
        <v>0</v>
      </c>
      <c r="AZ73" s="480">
        <v>0</v>
      </c>
      <c r="BA73" s="480">
        <v>0</v>
      </c>
      <c r="BB73" s="480">
        <v>0</v>
      </c>
      <c r="BC73" s="480">
        <v>0</v>
      </c>
      <c r="BD73" s="480">
        <v>0</v>
      </c>
      <c r="BE73" s="480">
        <v>0</v>
      </c>
      <c r="BF73" s="481">
        <f t="shared" si="3"/>
        <v>68</v>
      </c>
      <c r="BG73" s="481">
        <f t="shared" si="3"/>
        <v>56</v>
      </c>
      <c r="BH73" s="482">
        <f t="shared" si="4"/>
        <v>0</v>
      </c>
      <c r="BI73" s="482">
        <f t="shared" si="4"/>
        <v>0</v>
      </c>
      <c r="BJ73" s="483">
        <f t="shared" si="5"/>
        <v>68</v>
      </c>
      <c r="BK73" s="483">
        <f t="shared" si="5"/>
        <v>56</v>
      </c>
    </row>
    <row r="74" spans="1:63" ht="24.9" x14ac:dyDescent="0.45">
      <c r="A74" s="480" t="s">
        <v>775</v>
      </c>
      <c r="B74" s="480" t="s">
        <v>461</v>
      </c>
      <c r="C74" s="480" t="s">
        <v>40</v>
      </c>
      <c r="D74" s="480" t="s">
        <v>702</v>
      </c>
      <c r="E74" s="480" t="s">
        <v>725</v>
      </c>
      <c r="F74" s="480">
        <v>0</v>
      </c>
      <c r="G74" s="480">
        <v>0</v>
      </c>
      <c r="H74" s="480">
        <v>0</v>
      </c>
      <c r="I74" s="480">
        <v>0</v>
      </c>
      <c r="J74" s="480">
        <v>2</v>
      </c>
      <c r="K74" s="480">
        <v>3</v>
      </c>
      <c r="L74" s="480">
        <v>2</v>
      </c>
      <c r="M74" s="480">
        <v>5</v>
      </c>
      <c r="N74" s="480">
        <v>14</v>
      </c>
      <c r="O74" s="480">
        <v>7</v>
      </c>
      <c r="P74" s="480">
        <v>6</v>
      </c>
      <c r="Q74" s="480">
        <v>6</v>
      </c>
      <c r="R74" s="480">
        <v>6</v>
      </c>
      <c r="S74" s="480">
        <v>9</v>
      </c>
      <c r="T74" s="480">
        <v>12</v>
      </c>
      <c r="U74" s="480">
        <v>8</v>
      </c>
      <c r="V74" s="480">
        <v>12</v>
      </c>
      <c r="W74" s="480">
        <v>6</v>
      </c>
      <c r="X74" s="480">
        <v>6</v>
      </c>
      <c r="Y74" s="480">
        <v>9</v>
      </c>
      <c r="Z74" s="480">
        <v>0</v>
      </c>
      <c r="AA74" s="480">
        <v>0</v>
      </c>
      <c r="AB74" s="480">
        <v>0</v>
      </c>
      <c r="AC74" s="480">
        <v>0</v>
      </c>
      <c r="AD74" s="480">
        <v>0</v>
      </c>
      <c r="AE74" s="480">
        <v>0</v>
      </c>
      <c r="AF74" s="480">
        <v>0</v>
      </c>
      <c r="AG74" s="480">
        <v>0</v>
      </c>
      <c r="AH74" s="480">
        <v>0</v>
      </c>
      <c r="AI74" s="480">
        <v>0</v>
      </c>
      <c r="AJ74" s="480">
        <v>0</v>
      </c>
      <c r="AK74" s="480">
        <v>0</v>
      </c>
      <c r="AL74" s="480">
        <v>0</v>
      </c>
      <c r="AM74" s="480">
        <v>0</v>
      </c>
      <c r="AN74" s="480">
        <v>0</v>
      </c>
      <c r="AO74" s="480">
        <v>0</v>
      </c>
      <c r="AP74" s="480">
        <v>0</v>
      </c>
      <c r="AQ74" s="480">
        <v>0</v>
      </c>
      <c r="AR74" s="480">
        <v>0</v>
      </c>
      <c r="AS74" s="480">
        <v>0</v>
      </c>
      <c r="AT74" s="480">
        <v>0</v>
      </c>
      <c r="AU74" s="480">
        <v>0</v>
      </c>
      <c r="AV74" s="480">
        <v>0</v>
      </c>
      <c r="AW74" s="480">
        <v>0</v>
      </c>
      <c r="AX74" s="480">
        <v>0</v>
      </c>
      <c r="AY74" s="480">
        <v>0</v>
      </c>
      <c r="AZ74" s="480">
        <v>0</v>
      </c>
      <c r="BA74" s="480">
        <v>0</v>
      </c>
      <c r="BB74" s="480">
        <v>0</v>
      </c>
      <c r="BC74" s="480">
        <v>0</v>
      </c>
      <c r="BD74" s="480">
        <v>0</v>
      </c>
      <c r="BE74" s="480">
        <v>0</v>
      </c>
      <c r="BF74" s="481">
        <f t="shared" si="3"/>
        <v>60</v>
      </c>
      <c r="BG74" s="481">
        <f t="shared" si="3"/>
        <v>53</v>
      </c>
      <c r="BH74" s="482">
        <f t="shared" si="4"/>
        <v>0</v>
      </c>
      <c r="BI74" s="482">
        <f t="shared" si="4"/>
        <v>0</v>
      </c>
      <c r="BJ74" s="483">
        <f t="shared" si="5"/>
        <v>60</v>
      </c>
      <c r="BK74" s="483">
        <f t="shared" si="5"/>
        <v>53</v>
      </c>
    </row>
    <row r="75" spans="1:63" ht="24.9" x14ac:dyDescent="0.45">
      <c r="A75" s="480" t="s">
        <v>776</v>
      </c>
      <c r="B75" s="480" t="s">
        <v>461</v>
      </c>
      <c r="C75" s="480" t="s">
        <v>40</v>
      </c>
      <c r="D75" s="480" t="s">
        <v>702</v>
      </c>
      <c r="E75" s="480" t="s">
        <v>725</v>
      </c>
      <c r="F75" s="480">
        <v>0</v>
      </c>
      <c r="G75" s="480">
        <v>0</v>
      </c>
      <c r="H75" s="480">
        <v>0</v>
      </c>
      <c r="I75" s="480">
        <v>0</v>
      </c>
      <c r="J75" s="480">
        <v>4</v>
      </c>
      <c r="K75" s="480">
        <v>8</v>
      </c>
      <c r="L75" s="480">
        <v>7</v>
      </c>
      <c r="M75" s="480">
        <v>4</v>
      </c>
      <c r="N75" s="480">
        <v>12</v>
      </c>
      <c r="O75" s="480">
        <v>4</v>
      </c>
      <c r="P75" s="480">
        <v>12</v>
      </c>
      <c r="Q75" s="480">
        <v>9</v>
      </c>
      <c r="R75" s="480">
        <v>12</v>
      </c>
      <c r="S75" s="480">
        <v>18</v>
      </c>
      <c r="T75" s="480">
        <v>12</v>
      </c>
      <c r="U75" s="480">
        <v>10</v>
      </c>
      <c r="V75" s="480">
        <v>13</v>
      </c>
      <c r="W75" s="480">
        <v>16</v>
      </c>
      <c r="X75" s="480">
        <v>14</v>
      </c>
      <c r="Y75" s="480">
        <v>9</v>
      </c>
      <c r="Z75" s="480">
        <v>0</v>
      </c>
      <c r="AA75" s="480">
        <v>0</v>
      </c>
      <c r="AB75" s="480">
        <v>0</v>
      </c>
      <c r="AC75" s="480">
        <v>0</v>
      </c>
      <c r="AD75" s="480">
        <v>0</v>
      </c>
      <c r="AE75" s="480">
        <v>0</v>
      </c>
      <c r="AF75" s="480">
        <v>0</v>
      </c>
      <c r="AG75" s="480">
        <v>0</v>
      </c>
      <c r="AH75" s="480">
        <v>0</v>
      </c>
      <c r="AI75" s="480">
        <v>0</v>
      </c>
      <c r="AJ75" s="480">
        <v>0</v>
      </c>
      <c r="AK75" s="480">
        <v>0</v>
      </c>
      <c r="AL75" s="480">
        <v>0</v>
      </c>
      <c r="AM75" s="480">
        <v>0</v>
      </c>
      <c r="AN75" s="480">
        <v>0</v>
      </c>
      <c r="AO75" s="480">
        <v>0</v>
      </c>
      <c r="AP75" s="480">
        <v>0</v>
      </c>
      <c r="AQ75" s="480">
        <v>0</v>
      </c>
      <c r="AR75" s="480">
        <v>0</v>
      </c>
      <c r="AS75" s="480">
        <v>0</v>
      </c>
      <c r="AT75" s="480">
        <v>0</v>
      </c>
      <c r="AU75" s="480">
        <v>0</v>
      </c>
      <c r="AV75" s="480">
        <v>0</v>
      </c>
      <c r="AW75" s="480">
        <v>0</v>
      </c>
      <c r="AX75" s="480">
        <v>0</v>
      </c>
      <c r="AY75" s="480">
        <v>0</v>
      </c>
      <c r="AZ75" s="480">
        <v>0</v>
      </c>
      <c r="BA75" s="480">
        <v>0</v>
      </c>
      <c r="BB75" s="480">
        <v>0</v>
      </c>
      <c r="BC75" s="480">
        <v>0</v>
      </c>
      <c r="BD75" s="480">
        <v>0</v>
      </c>
      <c r="BE75" s="480">
        <v>0</v>
      </c>
      <c r="BF75" s="481">
        <f t="shared" si="3"/>
        <v>86</v>
      </c>
      <c r="BG75" s="481">
        <f t="shared" si="3"/>
        <v>78</v>
      </c>
      <c r="BH75" s="482">
        <f t="shared" si="4"/>
        <v>0</v>
      </c>
      <c r="BI75" s="482">
        <f t="shared" si="4"/>
        <v>0</v>
      </c>
      <c r="BJ75" s="483">
        <f t="shared" si="5"/>
        <v>86</v>
      </c>
      <c r="BK75" s="483">
        <f t="shared" si="5"/>
        <v>78</v>
      </c>
    </row>
    <row r="76" spans="1:63" ht="24.9" x14ac:dyDescent="0.45">
      <c r="A76" s="480" t="s">
        <v>777</v>
      </c>
      <c r="B76" s="480" t="s">
        <v>461</v>
      </c>
      <c r="C76" s="480" t="s">
        <v>40</v>
      </c>
      <c r="D76" s="480" t="s">
        <v>706</v>
      </c>
      <c r="E76" s="480" t="s">
        <v>707</v>
      </c>
      <c r="F76" s="480">
        <v>0</v>
      </c>
      <c r="G76" s="480">
        <v>0</v>
      </c>
      <c r="H76" s="480">
        <v>11</v>
      </c>
      <c r="I76" s="480">
        <v>12</v>
      </c>
      <c r="J76" s="480">
        <v>19</v>
      </c>
      <c r="K76" s="480">
        <v>14</v>
      </c>
      <c r="L76" s="480">
        <v>18</v>
      </c>
      <c r="M76" s="480">
        <v>13</v>
      </c>
      <c r="N76" s="480">
        <v>14</v>
      </c>
      <c r="O76" s="480">
        <v>8</v>
      </c>
      <c r="P76" s="480">
        <v>18</v>
      </c>
      <c r="Q76" s="480">
        <v>4</v>
      </c>
      <c r="R76" s="480">
        <v>13</v>
      </c>
      <c r="S76" s="480">
        <v>11</v>
      </c>
      <c r="T76" s="480">
        <v>15</v>
      </c>
      <c r="U76" s="480">
        <v>15</v>
      </c>
      <c r="V76" s="480">
        <v>25</v>
      </c>
      <c r="W76" s="480">
        <v>10</v>
      </c>
      <c r="X76" s="480">
        <v>12</v>
      </c>
      <c r="Y76" s="480">
        <v>13</v>
      </c>
      <c r="Z76" s="480">
        <v>31</v>
      </c>
      <c r="AA76" s="480">
        <v>41</v>
      </c>
      <c r="AB76" s="480">
        <v>50</v>
      </c>
      <c r="AC76" s="480">
        <v>36</v>
      </c>
      <c r="AD76" s="480">
        <v>41</v>
      </c>
      <c r="AE76" s="480">
        <v>39</v>
      </c>
      <c r="AF76" s="480">
        <v>0</v>
      </c>
      <c r="AG76" s="480">
        <v>0</v>
      </c>
      <c r="AH76" s="480">
        <v>0</v>
      </c>
      <c r="AI76" s="480">
        <v>0</v>
      </c>
      <c r="AJ76" s="480">
        <v>0</v>
      </c>
      <c r="AK76" s="480">
        <v>0</v>
      </c>
      <c r="AL76" s="480">
        <v>0</v>
      </c>
      <c r="AM76" s="480">
        <v>0</v>
      </c>
      <c r="AN76" s="480">
        <v>0</v>
      </c>
      <c r="AO76" s="480">
        <v>0</v>
      </c>
      <c r="AP76" s="480">
        <v>0</v>
      </c>
      <c r="AQ76" s="480">
        <v>0</v>
      </c>
      <c r="AR76" s="480">
        <v>0</v>
      </c>
      <c r="AS76" s="480">
        <v>0</v>
      </c>
      <c r="AT76" s="480">
        <v>0</v>
      </c>
      <c r="AU76" s="480">
        <v>0</v>
      </c>
      <c r="AV76" s="480">
        <v>0</v>
      </c>
      <c r="AW76" s="480">
        <v>0</v>
      </c>
      <c r="AX76" s="480">
        <v>0</v>
      </c>
      <c r="AY76" s="480">
        <v>0</v>
      </c>
      <c r="AZ76" s="480">
        <v>0</v>
      </c>
      <c r="BA76" s="480">
        <v>0</v>
      </c>
      <c r="BB76" s="480">
        <v>0</v>
      </c>
      <c r="BC76" s="480">
        <v>0</v>
      </c>
      <c r="BD76" s="480">
        <v>0</v>
      </c>
      <c r="BE76" s="480">
        <v>0</v>
      </c>
      <c r="BF76" s="481">
        <f t="shared" si="3"/>
        <v>267</v>
      </c>
      <c r="BG76" s="481">
        <f t="shared" si="3"/>
        <v>216</v>
      </c>
      <c r="BH76" s="482">
        <f t="shared" si="4"/>
        <v>0</v>
      </c>
      <c r="BI76" s="482">
        <f t="shared" si="4"/>
        <v>0</v>
      </c>
      <c r="BJ76" s="483">
        <f t="shared" si="5"/>
        <v>267</v>
      </c>
      <c r="BK76" s="483">
        <f t="shared" si="5"/>
        <v>216</v>
      </c>
    </row>
    <row r="77" spans="1:63" ht="24.9" x14ac:dyDescent="0.45">
      <c r="A77" s="480" t="s">
        <v>778</v>
      </c>
      <c r="B77" s="480" t="s">
        <v>461</v>
      </c>
      <c r="C77" s="480" t="s">
        <v>40</v>
      </c>
      <c r="D77" s="480" t="s">
        <v>706</v>
      </c>
      <c r="E77" s="480" t="s">
        <v>707</v>
      </c>
      <c r="F77" s="480">
        <v>0</v>
      </c>
      <c r="G77" s="480">
        <v>0</v>
      </c>
      <c r="H77" s="480">
        <v>4</v>
      </c>
      <c r="I77" s="480">
        <v>3</v>
      </c>
      <c r="J77" s="480">
        <v>9</v>
      </c>
      <c r="K77" s="480">
        <v>8</v>
      </c>
      <c r="L77" s="480">
        <v>10</v>
      </c>
      <c r="M77" s="480">
        <v>9</v>
      </c>
      <c r="N77" s="480">
        <v>10</v>
      </c>
      <c r="O77" s="480">
        <v>8</v>
      </c>
      <c r="P77" s="480">
        <v>11</v>
      </c>
      <c r="Q77" s="480">
        <v>4</v>
      </c>
      <c r="R77" s="480">
        <v>10</v>
      </c>
      <c r="S77" s="480">
        <v>12</v>
      </c>
      <c r="T77" s="480">
        <v>9</v>
      </c>
      <c r="U77" s="480">
        <v>15</v>
      </c>
      <c r="V77" s="480">
        <v>12</v>
      </c>
      <c r="W77" s="480">
        <v>8</v>
      </c>
      <c r="X77" s="480">
        <v>7</v>
      </c>
      <c r="Y77" s="480">
        <v>10</v>
      </c>
      <c r="Z77" s="480">
        <v>0</v>
      </c>
      <c r="AA77" s="480">
        <v>0</v>
      </c>
      <c r="AB77" s="480">
        <v>0</v>
      </c>
      <c r="AC77" s="480">
        <v>0</v>
      </c>
      <c r="AD77" s="480">
        <v>0</v>
      </c>
      <c r="AE77" s="480">
        <v>0</v>
      </c>
      <c r="AF77" s="480">
        <v>0</v>
      </c>
      <c r="AG77" s="480">
        <v>0</v>
      </c>
      <c r="AH77" s="480">
        <v>0</v>
      </c>
      <c r="AI77" s="480">
        <v>0</v>
      </c>
      <c r="AJ77" s="480">
        <v>0</v>
      </c>
      <c r="AK77" s="480">
        <v>0</v>
      </c>
      <c r="AL77" s="480">
        <v>0</v>
      </c>
      <c r="AM77" s="480">
        <v>0</v>
      </c>
      <c r="AN77" s="480">
        <v>0</v>
      </c>
      <c r="AO77" s="480">
        <v>0</v>
      </c>
      <c r="AP77" s="480">
        <v>0</v>
      </c>
      <c r="AQ77" s="480">
        <v>0</v>
      </c>
      <c r="AR77" s="480">
        <v>0</v>
      </c>
      <c r="AS77" s="480">
        <v>0</v>
      </c>
      <c r="AT77" s="480">
        <v>0</v>
      </c>
      <c r="AU77" s="480">
        <v>0</v>
      </c>
      <c r="AV77" s="480">
        <v>0</v>
      </c>
      <c r="AW77" s="480">
        <v>0</v>
      </c>
      <c r="AX77" s="480">
        <v>0</v>
      </c>
      <c r="AY77" s="480">
        <v>0</v>
      </c>
      <c r="AZ77" s="480">
        <v>0</v>
      </c>
      <c r="BA77" s="480">
        <v>0</v>
      </c>
      <c r="BB77" s="480">
        <v>0</v>
      </c>
      <c r="BC77" s="480">
        <v>0</v>
      </c>
      <c r="BD77" s="480">
        <v>0</v>
      </c>
      <c r="BE77" s="480">
        <v>0</v>
      </c>
      <c r="BF77" s="481">
        <f t="shared" si="3"/>
        <v>82</v>
      </c>
      <c r="BG77" s="481">
        <f t="shared" si="3"/>
        <v>77</v>
      </c>
      <c r="BH77" s="482">
        <f t="shared" si="4"/>
        <v>0</v>
      </c>
      <c r="BI77" s="482">
        <f t="shared" si="4"/>
        <v>0</v>
      </c>
      <c r="BJ77" s="483">
        <f t="shared" si="5"/>
        <v>82</v>
      </c>
      <c r="BK77" s="483">
        <f t="shared" si="5"/>
        <v>77</v>
      </c>
    </row>
    <row r="78" spans="1:63" ht="24.9" x14ac:dyDescent="0.45">
      <c r="A78" s="480" t="s">
        <v>779</v>
      </c>
      <c r="B78" s="480" t="s">
        <v>461</v>
      </c>
      <c r="C78" s="480" t="s">
        <v>40</v>
      </c>
      <c r="D78" s="480" t="s">
        <v>706</v>
      </c>
      <c r="E78" s="480"/>
      <c r="F78" s="480">
        <v>0</v>
      </c>
      <c r="G78" s="480">
        <v>0</v>
      </c>
      <c r="H78" s="480">
        <v>76</v>
      </c>
      <c r="I78" s="480">
        <v>80</v>
      </c>
      <c r="J78" s="480">
        <v>107</v>
      </c>
      <c r="K78" s="480">
        <v>110</v>
      </c>
      <c r="L78" s="480">
        <v>103</v>
      </c>
      <c r="M78" s="480">
        <v>147</v>
      </c>
      <c r="N78" s="480">
        <v>128</v>
      </c>
      <c r="O78" s="480">
        <v>129</v>
      </c>
      <c r="P78" s="480">
        <v>131</v>
      </c>
      <c r="Q78" s="480">
        <v>124</v>
      </c>
      <c r="R78" s="480">
        <v>104</v>
      </c>
      <c r="S78" s="480">
        <v>128</v>
      </c>
      <c r="T78" s="480">
        <v>105</v>
      </c>
      <c r="U78" s="480">
        <v>94</v>
      </c>
      <c r="V78" s="480">
        <v>93</v>
      </c>
      <c r="W78" s="480">
        <v>113</v>
      </c>
      <c r="X78" s="480">
        <v>86</v>
      </c>
      <c r="Y78" s="480">
        <v>89</v>
      </c>
      <c r="Z78" s="480">
        <v>0</v>
      </c>
      <c r="AA78" s="480">
        <v>0</v>
      </c>
      <c r="AB78" s="480">
        <v>0</v>
      </c>
      <c r="AC78" s="480">
        <v>0</v>
      </c>
      <c r="AD78" s="480">
        <v>0</v>
      </c>
      <c r="AE78" s="480">
        <v>0</v>
      </c>
      <c r="AF78" s="480">
        <v>0</v>
      </c>
      <c r="AG78" s="480">
        <v>0</v>
      </c>
      <c r="AH78" s="480">
        <v>0</v>
      </c>
      <c r="AI78" s="480">
        <v>0</v>
      </c>
      <c r="AJ78" s="480">
        <v>0</v>
      </c>
      <c r="AK78" s="480">
        <v>0</v>
      </c>
      <c r="AL78" s="480">
        <v>0</v>
      </c>
      <c r="AM78" s="480">
        <v>0</v>
      </c>
      <c r="AN78" s="480">
        <v>0</v>
      </c>
      <c r="AO78" s="480">
        <v>0</v>
      </c>
      <c r="AP78" s="480">
        <v>0</v>
      </c>
      <c r="AQ78" s="480">
        <v>0</v>
      </c>
      <c r="AR78" s="480">
        <v>0</v>
      </c>
      <c r="AS78" s="480">
        <v>0</v>
      </c>
      <c r="AT78" s="480">
        <v>0</v>
      </c>
      <c r="AU78" s="480">
        <v>0</v>
      </c>
      <c r="AV78" s="480">
        <v>0</v>
      </c>
      <c r="AW78" s="480">
        <v>0</v>
      </c>
      <c r="AX78" s="480">
        <v>0</v>
      </c>
      <c r="AY78" s="480">
        <v>0</v>
      </c>
      <c r="AZ78" s="480">
        <v>0</v>
      </c>
      <c r="BA78" s="480">
        <v>0</v>
      </c>
      <c r="BB78" s="480">
        <v>0</v>
      </c>
      <c r="BC78" s="480">
        <v>0</v>
      </c>
      <c r="BD78" s="480">
        <v>0</v>
      </c>
      <c r="BE78" s="480">
        <v>0</v>
      </c>
      <c r="BF78" s="481">
        <f t="shared" si="3"/>
        <v>933</v>
      </c>
      <c r="BG78" s="481">
        <f t="shared" si="3"/>
        <v>1014</v>
      </c>
      <c r="BH78" s="482">
        <f t="shared" si="4"/>
        <v>0</v>
      </c>
      <c r="BI78" s="482">
        <f t="shared" si="4"/>
        <v>0</v>
      </c>
      <c r="BJ78" s="483">
        <f t="shared" si="5"/>
        <v>933</v>
      </c>
      <c r="BK78" s="483">
        <f t="shared" si="5"/>
        <v>1014</v>
      </c>
    </row>
    <row r="79" spans="1:63" ht="24.9" x14ac:dyDescent="0.45">
      <c r="A79" s="480" t="s">
        <v>780</v>
      </c>
      <c r="B79" s="480" t="s">
        <v>461</v>
      </c>
      <c r="C79" s="480" t="s">
        <v>40</v>
      </c>
      <c r="D79" s="480" t="s">
        <v>706</v>
      </c>
      <c r="E79" s="480" t="s">
        <v>707</v>
      </c>
      <c r="F79" s="480">
        <v>0</v>
      </c>
      <c r="G79" s="480">
        <v>0</v>
      </c>
      <c r="H79" s="480">
        <v>12</v>
      </c>
      <c r="I79" s="480">
        <v>6</v>
      </c>
      <c r="J79" s="480">
        <v>8</v>
      </c>
      <c r="K79" s="480">
        <v>4</v>
      </c>
      <c r="L79" s="480">
        <v>0</v>
      </c>
      <c r="M79" s="480">
        <v>0</v>
      </c>
      <c r="N79" s="480">
        <v>0</v>
      </c>
      <c r="O79" s="480">
        <v>0</v>
      </c>
      <c r="P79" s="480">
        <v>0</v>
      </c>
      <c r="Q79" s="480">
        <v>0</v>
      </c>
      <c r="R79" s="480">
        <v>0</v>
      </c>
      <c r="S79" s="480">
        <v>0</v>
      </c>
      <c r="T79" s="480">
        <v>0</v>
      </c>
      <c r="U79" s="480">
        <v>0</v>
      </c>
      <c r="V79" s="480">
        <v>0</v>
      </c>
      <c r="W79" s="480">
        <v>0</v>
      </c>
      <c r="X79" s="480">
        <v>0</v>
      </c>
      <c r="Y79" s="480">
        <v>0</v>
      </c>
      <c r="Z79" s="480">
        <v>0</v>
      </c>
      <c r="AA79" s="480">
        <v>0</v>
      </c>
      <c r="AB79" s="480">
        <v>0</v>
      </c>
      <c r="AC79" s="480">
        <v>0</v>
      </c>
      <c r="AD79" s="480">
        <v>0</v>
      </c>
      <c r="AE79" s="480">
        <v>0</v>
      </c>
      <c r="AF79" s="480">
        <v>0</v>
      </c>
      <c r="AG79" s="480">
        <v>0</v>
      </c>
      <c r="AH79" s="480">
        <v>0</v>
      </c>
      <c r="AI79" s="480">
        <v>0</v>
      </c>
      <c r="AJ79" s="480">
        <v>0</v>
      </c>
      <c r="AK79" s="480">
        <v>0</v>
      </c>
      <c r="AL79" s="480">
        <v>0</v>
      </c>
      <c r="AM79" s="480">
        <v>0</v>
      </c>
      <c r="AN79" s="480">
        <v>0</v>
      </c>
      <c r="AO79" s="480">
        <v>0</v>
      </c>
      <c r="AP79" s="480">
        <v>0</v>
      </c>
      <c r="AQ79" s="480">
        <v>0</v>
      </c>
      <c r="AR79" s="480">
        <v>0</v>
      </c>
      <c r="AS79" s="480">
        <v>0</v>
      </c>
      <c r="AT79" s="480">
        <v>0</v>
      </c>
      <c r="AU79" s="480">
        <v>0</v>
      </c>
      <c r="AV79" s="480">
        <v>0</v>
      </c>
      <c r="AW79" s="480">
        <v>0</v>
      </c>
      <c r="AX79" s="480">
        <v>0</v>
      </c>
      <c r="AY79" s="480">
        <v>0</v>
      </c>
      <c r="AZ79" s="480">
        <v>0</v>
      </c>
      <c r="BA79" s="480">
        <v>0</v>
      </c>
      <c r="BB79" s="480">
        <v>0</v>
      </c>
      <c r="BC79" s="480">
        <v>0</v>
      </c>
      <c r="BD79" s="480">
        <v>0</v>
      </c>
      <c r="BE79" s="480">
        <v>0</v>
      </c>
      <c r="BF79" s="481">
        <f t="shared" si="3"/>
        <v>20</v>
      </c>
      <c r="BG79" s="481">
        <f t="shared" si="3"/>
        <v>10</v>
      </c>
      <c r="BH79" s="482">
        <f t="shared" si="4"/>
        <v>0</v>
      </c>
      <c r="BI79" s="482">
        <f t="shared" si="4"/>
        <v>0</v>
      </c>
      <c r="BJ79" s="483">
        <f t="shared" si="5"/>
        <v>20</v>
      </c>
      <c r="BK79" s="483">
        <f t="shared" si="5"/>
        <v>10</v>
      </c>
    </row>
    <row r="80" spans="1:63" ht="24.9" x14ac:dyDescent="0.45">
      <c r="A80" s="480" t="s">
        <v>781</v>
      </c>
      <c r="B80" s="480" t="s">
        <v>461</v>
      </c>
      <c r="C80" s="480" t="s">
        <v>40</v>
      </c>
      <c r="D80" s="480" t="s">
        <v>702</v>
      </c>
      <c r="E80" s="480" t="s">
        <v>725</v>
      </c>
      <c r="F80" s="480">
        <v>0</v>
      </c>
      <c r="G80" s="480">
        <v>0</v>
      </c>
      <c r="H80" s="480">
        <v>7</v>
      </c>
      <c r="I80" s="480">
        <v>5</v>
      </c>
      <c r="J80" s="480">
        <v>15</v>
      </c>
      <c r="K80" s="480">
        <v>9</v>
      </c>
      <c r="L80" s="480">
        <v>13</v>
      </c>
      <c r="M80" s="480">
        <v>6</v>
      </c>
      <c r="N80" s="480">
        <v>7</v>
      </c>
      <c r="O80" s="480">
        <v>8</v>
      </c>
      <c r="P80" s="480">
        <v>18</v>
      </c>
      <c r="Q80" s="480">
        <v>8</v>
      </c>
      <c r="R80" s="480">
        <v>12</v>
      </c>
      <c r="S80" s="480">
        <v>12</v>
      </c>
      <c r="T80" s="480">
        <v>17</v>
      </c>
      <c r="U80" s="480">
        <v>17</v>
      </c>
      <c r="V80" s="480">
        <v>14</v>
      </c>
      <c r="W80" s="480">
        <v>16</v>
      </c>
      <c r="X80" s="480">
        <v>21</v>
      </c>
      <c r="Y80" s="480">
        <v>14</v>
      </c>
      <c r="Z80" s="480">
        <v>0</v>
      </c>
      <c r="AA80" s="480">
        <v>0</v>
      </c>
      <c r="AB80" s="480">
        <v>0</v>
      </c>
      <c r="AC80" s="480">
        <v>0</v>
      </c>
      <c r="AD80" s="480">
        <v>0</v>
      </c>
      <c r="AE80" s="480">
        <v>0</v>
      </c>
      <c r="AF80" s="480">
        <v>0</v>
      </c>
      <c r="AG80" s="480">
        <v>0</v>
      </c>
      <c r="AH80" s="480">
        <v>0</v>
      </c>
      <c r="AI80" s="480">
        <v>0</v>
      </c>
      <c r="AJ80" s="480">
        <v>0</v>
      </c>
      <c r="AK80" s="480">
        <v>0</v>
      </c>
      <c r="AL80" s="480">
        <v>0</v>
      </c>
      <c r="AM80" s="480">
        <v>0</v>
      </c>
      <c r="AN80" s="480">
        <v>0</v>
      </c>
      <c r="AO80" s="480">
        <v>0</v>
      </c>
      <c r="AP80" s="480">
        <v>0</v>
      </c>
      <c r="AQ80" s="480">
        <v>0</v>
      </c>
      <c r="AR80" s="480">
        <v>0</v>
      </c>
      <c r="AS80" s="480">
        <v>0</v>
      </c>
      <c r="AT80" s="480">
        <v>0</v>
      </c>
      <c r="AU80" s="480">
        <v>0</v>
      </c>
      <c r="AV80" s="480">
        <v>0</v>
      </c>
      <c r="AW80" s="480">
        <v>0</v>
      </c>
      <c r="AX80" s="480">
        <v>0</v>
      </c>
      <c r="AY80" s="480">
        <v>0</v>
      </c>
      <c r="AZ80" s="480">
        <v>0</v>
      </c>
      <c r="BA80" s="480">
        <v>0</v>
      </c>
      <c r="BB80" s="480">
        <v>0</v>
      </c>
      <c r="BC80" s="480">
        <v>0</v>
      </c>
      <c r="BD80" s="480">
        <v>0</v>
      </c>
      <c r="BE80" s="480">
        <v>0</v>
      </c>
      <c r="BF80" s="481">
        <f t="shared" si="3"/>
        <v>124</v>
      </c>
      <c r="BG80" s="481">
        <f t="shared" si="3"/>
        <v>95</v>
      </c>
      <c r="BH80" s="482">
        <f t="shared" si="4"/>
        <v>0</v>
      </c>
      <c r="BI80" s="482">
        <f t="shared" si="4"/>
        <v>0</v>
      </c>
      <c r="BJ80" s="483">
        <f t="shared" si="5"/>
        <v>124</v>
      </c>
      <c r="BK80" s="483">
        <f t="shared" si="5"/>
        <v>95</v>
      </c>
    </row>
    <row r="81" spans="1:63" ht="24.9" x14ac:dyDescent="0.45">
      <c r="A81" s="480" t="s">
        <v>782</v>
      </c>
      <c r="B81" s="480" t="s">
        <v>461</v>
      </c>
      <c r="C81" s="480" t="s">
        <v>40</v>
      </c>
      <c r="D81" s="480" t="s">
        <v>702</v>
      </c>
      <c r="E81" s="484" t="s">
        <v>725</v>
      </c>
      <c r="F81" s="480">
        <v>0</v>
      </c>
      <c r="G81" s="480">
        <v>0</v>
      </c>
      <c r="H81" s="480">
        <v>12</v>
      </c>
      <c r="I81" s="480">
        <v>10</v>
      </c>
      <c r="J81" s="480">
        <v>14</v>
      </c>
      <c r="K81" s="480">
        <v>18</v>
      </c>
      <c r="L81" s="480">
        <v>14</v>
      </c>
      <c r="M81" s="480">
        <v>10</v>
      </c>
      <c r="N81" s="480">
        <v>14</v>
      </c>
      <c r="O81" s="480">
        <v>5</v>
      </c>
      <c r="P81" s="480">
        <v>8</v>
      </c>
      <c r="Q81" s="480">
        <v>8</v>
      </c>
      <c r="R81" s="480">
        <v>8</v>
      </c>
      <c r="S81" s="480">
        <v>6</v>
      </c>
      <c r="T81" s="480">
        <v>7</v>
      </c>
      <c r="U81" s="480">
        <v>5</v>
      </c>
      <c r="V81" s="480">
        <v>12</v>
      </c>
      <c r="W81" s="480">
        <v>9</v>
      </c>
      <c r="X81" s="480">
        <v>8</v>
      </c>
      <c r="Y81" s="480">
        <v>6</v>
      </c>
      <c r="Z81" s="480">
        <v>0</v>
      </c>
      <c r="AA81" s="480">
        <v>0</v>
      </c>
      <c r="AB81" s="480">
        <v>0</v>
      </c>
      <c r="AC81" s="480">
        <v>0</v>
      </c>
      <c r="AD81" s="480">
        <v>0</v>
      </c>
      <c r="AE81" s="480">
        <v>0</v>
      </c>
      <c r="AF81" s="480">
        <v>0</v>
      </c>
      <c r="AG81" s="480">
        <v>0</v>
      </c>
      <c r="AH81" s="480">
        <v>0</v>
      </c>
      <c r="AI81" s="480">
        <v>0</v>
      </c>
      <c r="AJ81" s="480">
        <v>0</v>
      </c>
      <c r="AK81" s="480">
        <v>0</v>
      </c>
      <c r="AL81" s="480">
        <v>0</v>
      </c>
      <c r="AM81" s="480">
        <v>0</v>
      </c>
      <c r="AN81" s="480">
        <v>0</v>
      </c>
      <c r="AO81" s="480">
        <v>0</v>
      </c>
      <c r="AP81" s="480">
        <v>0</v>
      </c>
      <c r="AQ81" s="480">
        <v>0</v>
      </c>
      <c r="AR81" s="480">
        <v>0</v>
      </c>
      <c r="AS81" s="480">
        <v>0</v>
      </c>
      <c r="AT81" s="480">
        <v>0</v>
      </c>
      <c r="AU81" s="480">
        <v>0</v>
      </c>
      <c r="AV81" s="480">
        <v>0</v>
      </c>
      <c r="AW81" s="480">
        <v>0</v>
      </c>
      <c r="AX81" s="480">
        <v>0</v>
      </c>
      <c r="AY81" s="480">
        <v>0</v>
      </c>
      <c r="AZ81" s="480">
        <v>0</v>
      </c>
      <c r="BA81" s="480">
        <v>0</v>
      </c>
      <c r="BB81" s="480">
        <v>0</v>
      </c>
      <c r="BC81" s="480">
        <v>0</v>
      </c>
      <c r="BD81" s="480">
        <v>0</v>
      </c>
      <c r="BE81" s="480">
        <v>0</v>
      </c>
      <c r="BF81" s="481">
        <f t="shared" si="3"/>
        <v>97</v>
      </c>
      <c r="BG81" s="481">
        <f t="shared" si="3"/>
        <v>77</v>
      </c>
      <c r="BH81" s="482">
        <f t="shared" si="4"/>
        <v>0</v>
      </c>
      <c r="BI81" s="482">
        <f t="shared" si="4"/>
        <v>0</v>
      </c>
      <c r="BJ81" s="483">
        <f t="shared" si="5"/>
        <v>97</v>
      </c>
      <c r="BK81" s="483">
        <f t="shared" si="5"/>
        <v>77</v>
      </c>
    </row>
    <row r="82" spans="1:63" ht="24.9" x14ac:dyDescent="0.45">
      <c r="A82" s="480" t="s">
        <v>783</v>
      </c>
      <c r="B82" s="480" t="s">
        <v>461</v>
      </c>
      <c r="C82" s="480" t="s">
        <v>40</v>
      </c>
      <c r="D82" s="480" t="s">
        <v>702</v>
      </c>
      <c r="E82" s="480" t="s">
        <v>725</v>
      </c>
      <c r="F82" s="480">
        <v>0</v>
      </c>
      <c r="G82" s="480">
        <v>0</v>
      </c>
      <c r="H82" s="480">
        <v>0</v>
      </c>
      <c r="I82" s="480">
        <v>0</v>
      </c>
      <c r="J82" s="480">
        <v>0</v>
      </c>
      <c r="K82" s="480">
        <v>0</v>
      </c>
      <c r="L82" s="480">
        <v>0</v>
      </c>
      <c r="M82" s="480">
        <v>0</v>
      </c>
      <c r="N82" s="480">
        <v>0</v>
      </c>
      <c r="O82" s="480">
        <v>0</v>
      </c>
      <c r="P82" s="480">
        <v>0</v>
      </c>
      <c r="Q82" s="480">
        <v>0</v>
      </c>
      <c r="R82" s="480">
        <v>0</v>
      </c>
      <c r="S82" s="480">
        <v>0</v>
      </c>
      <c r="T82" s="480">
        <v>0</v>
      </c>
      <c r="U82" s="480">
        <v>0</v>
      </c>
      <c r="V82" s="480">
        <v>0</v>
      </c>
      <c r="W82" s="480">
        <v>0</v>
      </c>
      <c r="X82" s="480">
        <v>0</v>
      </c>
      <c r="Y82" s="480">
        <v>0</v>
      </c>
      <c r="Z82" s="480">
        <v>192</v>
      </c>
      <c r="AA82" s="480">
        <v>132</v>
      </c>
      <c r="AB82" s="480">
        <v>124</v>
      </c>
      <c r="AC82" s="480">
        <v>109</v>
      </c>
      <c r="AD82" s="480">
        <v>137</v>
      </c>
      <c r="AE82" s="480">
        <v>96</v>
      </c>
      <c r="AF82" s="480">
        <v>0</v>
      </c>
      <c r="AG82" s="480">
        <v>0</v>
      </c>
      <c r="AH82" s="480">
        <v>0</v>
      </c>
      <c r="AI82" s="480">
        <v>0</v>
      </c>
      <c r="AJ82" s="480">
        <v>0</v>
      </c>
      <c r="AK82" s="480">
        <v>0</v>
      </c>
      <c r="AL82" s="480">
        <v>0</v>
      </c>
      <c r="AM82" s="480">
        <v>0</v>
      </c>
      <c r="AN82" s="480">
        <v>0</v>
      </c>
      <c r="AO82" s="480">
        <v>0</v>
      </c>
      <c r="AP82" s="480">
        <v>0</v>
      </c>
      <c r="AQ82" s="480">
        <v>0</v>
      </c>
      <c r="AR82" s="480">
        <v>0</v>
      </c>
      <c r="AS82" s="480">
        <v>0</v>
      </c>
      <c r="AT82" s="480">
        <v>0</v>
      </c>
      <c r="AU82" s="480">
        <v>0</v>
      </c>
      <c r="AV82" s="480">
        <v>0</v>
      </c>
      <c r="AW82" s="480">
        <v>0</v>
      </c>
      <c r="AX82" s="480">
        <v>0</v>
      </c>
      <c r="AY82" s="480">
        <v>0</v>
      </c>
      <c r="AZ82" s="480">
        <v>0</v>
      </c>
      <c r="BA82" s="480">
        <v>0</v>
      </c>
      <c r="BB82" s="480">
        <v>0</v>
      </c>
      <c r="BC82" s="480">
        <v>0</v>
      </c>
      <c r="BD82" s="480">
        <v>0</v>
      </c>
      <c r="BE82" s="480">
        <v>0</v>
      </c>
      <c r="BF82" s="481">
        <f t="shared" si="3"/>
        <v>453</v>
      </c>
      <c r="BG82" s="481">
        <f t="shared" si="3"/>
        <v>337</v>
      </c>
      <c r="BH82" s="482">
        <f t="shared" si="4"/>
        <v>0</v>
      </c>
      <c r="BI82" s="482">
        <f t="shared" si="4"/>
        <v>0</v>
      </c>
      <c r="BJ82" s="483">
        <f t="shared" si="5"/>
        <v>453</v>
      </c>
      <c r="BK82" s="483">
        <f t="shared" si="5"/>
        <v>337</v>
      </c>
    </row>
    <row r="83" spans="1:63" ht="24.9" x14ac:dyDescent="0.45">
      <c r="A83" s="480" t="s">
        <v>784</v>
      </c>
      <c r="B83" s="480" t="s">
        <v>461</v>
      </c>
      <c r="C83" s="480" t="s">
        <v>40</v>
      </c>
      <c r="D83" s="480" t="s">
        <v>702</v>
      </c>
      <c r="E83" s="480" t="s">
        <v>725</v>
      </c>
      <c r="F83" s="480">
        <v>0</v>
      </c>
      <c r="G83" s="480">
        <v>0</v>
      </c>
      <c r="H83" s="480">
        <v>0</v>
      </c>
      <c r="I83" s="480">
        <v>0</v>
      </c>
      <c r="J83" s="480">
        <v>14</v>
      </c>
      <c r="K83" s="480">
        <v>16</v>
      </c>
      <c r="L83" s="480">
        <v>11</v>
      </c>
      <c r="M83" s="480">
        <v>14</v>
      </c>
      <c r="N83" s="480">
        <v>22</v>
      </c>
      <c r="O83" s="480">
        <v>9</v>
      </c>
      <c r="P83" s="480">
        <v>13</v>
      </c>
      <c r="Q83" s="480">
        <v>11</v>
      </c>
      <c r="R83" s="480">
        <v>16</v>
      </c>
      <c r="S83" s="480">
        <v>6</v>
      </c>
      <c r="T83" s="480">
        <v>14</v>
      </c>
      <c r="U83" s="480">
        <v>8</v>
      </c>
      <c r="V83" s="480">
        <v>15</v>
      </c>
      <c r="W83" s="480">
        <v>8</v>
      </c>
      <c r="X83" s="480">
        <v>15</v>
      </c>
      <c r="Y83" s="480">
        <v>6</v>
      </c>
      <c r="Z83" s="480">
        <v>0</v>
      </c>
      <c r="AA83" s="480">
        <v>0</v>
      </c>
      <c r="AB83" s="480">
        <v>0</v>
      </c>
      <c r="AC83" s="480">
        <v>0</v>
      </c>
      <c r="AD83" s="480">
        <v>0</v>
      </c>
      <c r="AE83" s="480">
        <v>0</v>
      </c>
      <c r="AF83" s="480">
        <v>0</v>
      </c>
      <c r="AG83" s="480">
        <v>0</v>
      </c>
      <c r="AH83" s="480">
        <v>0</v>
      </c>
      <c r="AI83" s="480">
        <v>0</v>
      </c>
      <c r="AJ83" s="480">
        <v>0</v>
      </c>
      <c r="AK83" s="480">
        <v>0</v>
      </c>
      <c r="AL83" s="480">
        <v>0</v>
      </c>
      <c r="AM83" s="480">
        <v>0</v>
      </c>
      <c r="AN83" s="480">
        <v>0</v>
      </c>
      <c r="AO83" s="480">
        <v>0</v>
      </c>
      <c r="AP83" s="480">
        <v>0</v>
      </c>
      <c r="AQ83" s="480">
        <v>0</v>
      </c>
      <c r="AR83" s="480">
        <v>0</v>
      </c>
      <c r="AS83" s="480">
        <v>0</v>
      </c>
      <c r="AT83" s="480">
        <v>0</v>
      </c>
      <c r="AU83" s="480">
        <v>0</v>
      </c>
      <c r="AV83" s="480">
        <v>0</v>
      </c>
      <c r="AW83" s="480">
        <v>0</v>
      </c>
      <c r="AX83" s="480">
        <v>0</v>
      </c>
      <c r="AY83" s="480">
        <v>0</v>
      </c>
      <c r="AZ83" s="480">
        <v>0</v>
      </c>
      <c r="BA83" s="480">
        <v>0</v>
      </c>
      <c r="BB83" s="480">
        <v>0</v>
      </c>
      <c r="BC83" s="480">
        <v>0</v>
      </c>
      <c r="BD83" s="480">
        <v>0</v>
      </c>
      <c r="BE83" s="480">
        <v>0</v>
      </c>
      <c r="BF83" s="481">
        <f t="shared" si="3"/>
        <v>120</v>
      </c>
      <c r="BG83" s="481">
        <f t="shared" si="3"/>
        <v>78</v>
      </c>
      <c r="BH83" s="482">
        <f t="shared" si="4"/>
        <v>0</v>
      </c>
      <c r="BI83" s="482">
        <f t="shared" si="4"/>
        <v>0</v>
      </c>
      <c r="BJ83" s="483">
        <f t="shared" si="5"/>
        <v>120</v>
      </c>
      <c r="BK83" s="483">
        <f t="shared" si="5"/>
        <v>78</v>
      </c>
    </row>
    <row r="84" spans="1:63" x14ac:dyDescent="0.45">
      <c r="A84" s="480" t="s">
        <v>785</v>
      </c>
      <c r="B84" s="480" t="s">
        <v>461</v>
      </c>
      <c r="C84" s="480" t="s">
        <v>3</v>
      </c>
      <c r="D84" s="480" t="s">
        <v>702</v>
      </c>
      <c r="E84" s="480" t="s">
        <v>725</v>
      </c>
      <c r="F84" s="480">
        <v>0</v>
      </c>
      <c r="G84" s="480">
        <v>0</v>
      </c>
      <c r="H84" s="480">
        <v>58</v>
      </c>
      <c r="I84" s="480">
        <v>70</v>
      </c>
      <c r="J84" s="480">
        <v>81</v>
      </c>
      <c r="K84" s="480">
        <v>71</v>
      </c>
      <c r="L84" s="480">
        <v>93</v>
      </c>
      <c r="M84" s="480">
        <v>72</v>
      </c>
      <c r="N84" s="480">
        <v>75</v>
      </c>
      <c r="O84" s="480">
        <v>95</v>
      </c>
      <c r="P84" s="480">
        <v>100</v>
      </c>
      <c r="Q84" s="480">
        <v>73</v>
      </c>
      <c r="R84" s="480">
        <v>66</v>
      </c>
      <c r="S84" s="480">
        <v>63</v>
      </c>
      <c r="T84" s="480">
        <v>54</v>
      </c>
      <c r="U84" s="480">
        <v>42</v>
      </c>
      <c r="V84" s="480">
        <v>56</v>
      </c>
      <c r="W84" s="480">
        <v>42</v>
      </c>
      <c r="X84" s="480">
        <v>37</v>
      </c>
      <c r="Y84" s="480">
        <v>47</v>
      </c>
      <c r="Z84" s="480">
        <v>0</v>
      </c>
      <c r="AA84" s="480">
        <v>0</v>
      </c>
      <c r="AB84" s="480">
        <v>0</v>
      </c>
      <c r="AC84" s="480">
        <v>0</v>
      </c>
      <c r="AD84" s="480">
        <v>0</v>
      </c>
      <c r="AE84" s="480">
        <v>0</v>
      </c>
      <c r="AF84" s="480">
        <v>0</v>
      </c>
      <c r="AG84" s="480">
        <v>0</v>
      </c>
      <c r="AH84" s="480">
        <v>0</v>
      </c>
      <c r="AI84" s="480">
        <v>0</v>
      </c>
      <c r="AJ84" s="480">
        <v>0</v>
      </c>
      <c r="AK84" s="480">
        <v>0</v>
      </c>
      <c r="AL84" s="480">
        <v>0</v>
      </c>
      <c r="AM84" s="480">
        <v>0</v>
      </c>
      <c r="AN84" s="480">
        <v>0</v>
      </c>
      <c r="AO84" s="480">
        <v>0</v>
      </c>
      <c r="AP84" s="480">
        <v>0</v>
      </c>
      <c r="AQ84" s="480">
        <v>0</v>
      </c>
      <c r="AR84" s="480">
        <v>0</v>
      </c>
      <c r="AS84" s="480">
        <v>0</v>
      </c>
      <c r="AT84" s="480">
        <v>0</v>
      </c>
      <c r="AU84" s="480">
        <v>0</v>
      </c>
      <c r="AV84" s="480">
        <v>0</v>
      </c>
      <c r="AW84" s="480">
        <v>0</v>
      </c>
      <c r="AX84" s="480">
        <v>0</v>
      </c>
      <c r="AY84" s="480">
        <v>0</v>
      </c>
      <c r="AZ84" s="480">
        <v>0</v>
      </c>
      <c r="BA84" s="480">
        <v>0</v>
      </c>
      <c r="BB84" s="480">
        <v>0</v>
      </c>
      <c r="BC84" s="480">
        <v>0</v>
      </c>
      <c r="BD84" s="480">
        <v>0</v>
      </c>
      <c r="BE84" s="480">
        <v>0</v>
      </c>
      <c r="BF84" s="481">
        <f t="shared" si="3"/>
        <v>620</v>
      </c>
      <c r="BG84" s="481">
        <f t="shared" si="3"/>
        <v>575</v>
      </c>
      <c r="BH84" s="482">
        <f t="shared" si="4"/>
        <v>0</v>
      </c>
      <c r="BI84" s="482">
        <f t="shared" si="4"/>
        <v>0</v>
      </c>
      <c r="BJ84" s="483">
        <f t="shared" si="5"/>
        <v>620</v>
      </c>
      <c r="BK84" s="483">
        <f t="shared" si="5"/>
        <v>575</v>
      </c>
    </row>
    <row r="85" spans="1:63" x14ac:dyDescent="0.45">
      <c r="A85" s="480" t="s">
        <v>786</v>
      </c>
      <c r="B85" s="480" t="s">
        <v>461</v>
      </c>
      <c r="C85" s="480" t="s">
        <v>3</v>
      </c>
      <c r="D85" s="480" t="s">
        <v>702</v>
      </c>
      <c r="E85" s="480" t="s">
        <v>725</v>
      </c>
      <c r="F85" s="480">
        <v>0</v>
      </c>
      <c r="G85" s="480">
        <v>0</v>
      </c>
      <c r="H85" s="480">
        <v>2</v>
      </c>
      <c r="I85" s="480">
        <v>7</v>
      </c>
      <c r="J85" s="480">
        <v>13</v>
      </c>
      <c r="K85" s="480">
        <v>12</v>
      </c>
      <c r="L85" s="480">
        <v>13</v>
      </c>
      <c r="M85" s="480">
        <v>5</v>
      </c>
      <c r="N85" s="480">
        <v>15</v>
      </c>
      <c r="O85" s="480">
        <v>18</v>
      </c>
      <c r="P85" s="480">
        <v>14</v>
      </c>
      <c r="Q85" s="480">
        <v>11</v>
      </c>
      <c r="R85" s="480">
        <v>20</v>
      </c>
      <c r="S85" s="480">
        <v>20</v>
      </c>
      <c r="T85" s="480">
        <v>13</v>
      </c>
      <c r="U85" s="480">
        <v>11</v>
      </c>
      <c r="V85" s="480">
        <v>10</v>
      </c>
      <c r="W85" s="480">
        <v>4</v>
      </c>
      <c r="X85" s="480">
        <v>6</v>
      </c>
      <c r="Y85" s="480">
        <v>11</v>
      </c>
      <c r="Z85" s="480">
        <v>0</v>
      </c>
      <c r="AA85" s="480">
        <v>0</v>
      </c>
      <c r="AB85" s="480">
        <v>0</v>
      </c>
      <c r="AC85" s="480">
        <v>0</v>
      </c>
      <c r="AD85" s="480">
        <v>0</v>
      </c>
      <c r="AE85" s="480">
        <v>0</v>
      </c>
      <c r="AF85" s="480">
        <v>0</v>
      </c>
      <c r="AG85" s="480">
        <v>0</v>
      </c>
      <c r="AH85" s="480">
        <v>0</v>
      </c>
      <c r="AI85" s="480">
        <v>0</v>
      </c>
      <c r="AJ85" s="480">
        <v>0</v>
      </c>
      <c r="AK85" s="480">
        <v>0</v>
      </c>
      <c r="AL85" s="480">
        <v>0</v>
      </c>
      <c r="AM85" s="480">
        <v>0</v>
      </c>
      <c r="AN85" s="480">
        <v>0</v>
      </c>
      <c r="AO85" s="480">
        <v>0</v>
      </c>
      <c r="AP85" s="480">
        <v>0</v>
      </c>
      <c r="AQ85" s="480">
        <v>0</v>
      </c>
      <c r="AR85" s="480">
        <v>0</v>
      </c>
      <c r="AS85" s="480">
        <v>0</v>
      </c>
      <c r="AT85" s="480">
        <v>0</v>
      </c>
      <c r="AU85" s="480">
        <v>0</v>
      </c>
      <c r="AV85" s="480">
        <v>0</v>
      </c>
      <c r="AW85" s="480">
        <v>0</v>
      </c>
      <c r="AX85" s="480">
        <v>0</v>
      </c>
      <c r="AY85" s="480">
        <v>0</v>
      </c>
      <c r="AZ85" s="480">
        <v>0</v>
      </c>
      <c r="BA85" s="480">
        <v>0</v>
      </c>
      <c r="BB85" s="480">
        <v>0</v>
      </c>
      <c r="BC85" s="480">
        <v>0</v>
      </c>
      <c r="BD85" s="480">
        <v>0</v>
      </c>
      <c r="BE85" s="480">
        <v>0</v>
      </c>
      <c r="BF85" s="481">
        <f t="shared" si="3"/>
        <v>106</v>
      </c>
      <c r="BG85" s="481">
        <f t="shared" si="3"/>
        <v>99</v>
      </c>
      <c r="BH85" s="482">
        <f t="shared" si="4"/>
        <v>0</v>
      </c>
      <c r="BI85" s="482">
        <f t="shared" si="4"/>
        <v>0</v>
      </c>
      <c r="BJ85" s="483">
        <f t="shared" si="5"/>
        <v>106</v>
      </c>
      <c r="BK85" s="483">
        <f t="shared" si="5"/>
        <v>99</v>
      </c>
    </row>
    <row r="86" spans="1:63" x14ac:dyDescent="0.45">
      <c r="A86" s="480" t="s">
        <v>787</v>
      </c>
      <c r="B86" s="480" t="s">
        <v>461</v>
      </c>
      <c r="C86" s="480" t="s">
        <v>3</v>
      </c>
      <c r="D86" s="480" t="s">
        <v>702</v>
      </c>
      <c r="E86" s="480" t="s">
        <v>725</v>
      </c>
      <c r="F86" s="480">
        <v>0</v>
      </c>
      <c r="G86" s="480">
        <v>0</v>
      </c>
      <c r="H86" s="480">
        <v>5</v>
      </c>
      <c r="I86" s="480">
        <v>4</v>
      </c>
      <c r="J86" s="480">
        <v>8</v>
      </c>
      <c r="K86" s="480">
        <v>8</v>
      </c>
      <c r="L86" s="480">
        <v>9</v>
      </c>
      <c r="M86" s="480">
        <v>3</v>
      </c>
      <c r="N86" s="480">
        <v>11</v>
      </c>
      <c r="O86" s="480">
        <v>6</v>
      </c>
      <c r="P86" s="480">
        <v>5</v>
      </c>
      <c r="Q86" s="480">
        <v>7</v>
      </c>
      <c r="R86" s="480">
        <v>13</v>
      </c>
      <c r="S86" s="480">
        <v>13</v>
      </c>
      <c r="T86" s="480">
        <v>4</v>
      </c>
      <c r="U86" s="480">
        <v>2</v>
      </c>
      <c r="V86" s="480">
        <v>10</v>
      </c>
      <c r="W86" s="480">
        <v>5</v>
      </c>
      <c r="X86" s="480">
        <v>7</v>
      </c>
      <c r="Y86" s="480">
        <v>7</v>
      </c>
      <c r="Z86" s="480">
        <v>13</v>
      </c>
      <c r="AA86" s="480">
        <v>13</v>
      </c>
      <c r="AB86" s="480">
        <v>13</v>
      </c>
      <c r="AC86" s="480">
        <v>6</v>
      </c>
      <c r="AD86" s="480">
        <v>8</v>
      </c>
      <c r="AE86" s="480">
        <v>17</v>
      </c>
      <c r="AF86" s="480">
        <v>0</v>
      </c>
      <c r="AG86" s="480">
        <v>0</v>
      </c>
      <c r="AH86" s="480">
        <v>0</v>
      </c>
      <c r="AI86" s="480">
        <v>0</v>
      </c>
      <c r="AJ86" s="480">
        <v>0</v>
      </c>
      <c r="AK86" s="480">
        <v>0</v>
      </c>
      <c r="AL86" s="480">
        <v>0</v>
      </c>
      <c r="AM86" s="480">
        <v>0</v>
      </c>
      <c r="AN86" s="480">
        <v>0</v>
      </c>
      <c r="AO86" s="480">
        <v>0</v>
      </c>
      <c r="AP86" s="480">
        <v>0</v>
      </c>
      <c r="AQ86" s="480">
        <v>0</v>
      </c>
      <c r="AR86" s="480">
        <v>0</v>
      </c>
      <c r="AS86" s="480">
        <v>0</v>
      </c>
      <c r="AT86" s="480">
        <v>0</v>
      </c>
      <c r="AU86" s="480">
        <v>0</v>
      </c>
      <c r="AV86" s="480">
        <v>0</v>
      </c>
      <c r="AW86" s="480">
        <v>0</v>
      </c>
      <c r="AX86" s="480">
        <v>0</v>
      </c>
      <c r="AY86" s="480">
        <v>0</v>
      </c>
      <c r="AZ86" s="480">
        <v>0</v>
      </c>
      <c r="BA86" s="480">
        <v>0</v>
      </c>
      <c r="BB86" s="480">
        <v>0</v>
      </c>
      <c r="BC86" s="480">
        <v>0</v>
      </c>
      <c r="BD86" s="480">
        <v>0</v>
      </c>
      <c r="BE86" s="480">
        <v>0</v>
      </c>
      <c r="BF86" s="481">
        <f t="shared" si="3"/>
        <v>106</v>
      </c>
      <c r="BG86" s="481">
        <f t="shared" si="3"/>
        <v>91</v>
      </c>
      <c r="BH86" s="482">
        <f t="shared" si="4"/>
        <v>0</v>
      </c>
      <c r="BI86" s="482">
        <f t="shared" si="4"/>
        <v>0</v>
      </c>
      <c r="BJ86" s="483">
        <f t="shared" si="5"/>
        <v>106</v>
      </c>
      <c r="BK86" s="483">
        <f t="shared" si="5"/>
        <v>91</v>
      </c>
    </row>
    <row r="87" spans="1:63" x14ac:dyDescent="0.45">
      <c r="A87" s="480" t="s">
        <v>788</v>
      </c>
      <c r="B87" s="480" t="s">
        <v>461</v>
      </c>
      <c r="C87" s="480" t="s">
        <v>3</v>
      </c>
      <c r="D87" s="480" t="s">
        <v>702</v>
      </c>
      <c r="E87" s="480" t="s">
        <v>725</v>
      </c>
      <c r="F87" s="480">
        <v>0</v>
      </c>
      <c r="G87" s="480">
        <v>0</v>
      </c>
      <c r="H87" s="480">
        <v>4</v>
      </c>
      <c r="I87" s="480">
        <v>5</v>
      </c>
      <c r="J87" s="480">
        <v>4</v>
      </c>
      <c r="K87" s="480">
        <v>3</v>
      </c>
      <c r="L87" s="480">
        <v>8</v>
      </c>
      <c r="M87" s="480">
        <v>5</v>
      </c>
      <c r="N87" s="480">
        <v>5</v>
      </c>
      <c r="O87" s="480">
        <v>5</v>
      </c>
      <c r="P87" s="480">
        <v>7</v>
      </c>
      <c r="Q87" s="480">
        <v>4</v>
      </c>
      <c r="R87" s="480">
        <v>8</v>
      </c>
      <c r="S87" s="480">
        <v>1</v>
      </c>
      <c r="T87" s="480">
        <v>3</v>
      </c>
      <c r="U87" s="480">
        <v>0</v>
      </c>
      <c r="V87" s="480">
        <v>3</v>
      </c>
      <c r="W87" s="480">
        <v>1</v>
      </c>
      <c r="X87" s="480">
        <v>6</v>
      </c>
      <c r="Y87" s="480">
        <v>5</v>
      </c>
      <c r="Z87" s="480">
        <v>0</v>
      </c>
      <c r="AA87" s="480">
        <v>0</v>
      </c>
      <c r="AB87" s="480">
        <v>0</v>
      </c>
      <c r="AC87" s="480">
        <v>0</v>
      </c>
      <c r="AD87" s="480">
        <v>0</v>
      </c>
      <c r="AE87" s="480">
        <v>0</v>
      </c>
      <c r="AF87" s="480">
        <v>0</v>
      </c>
      <c r="AG87" s="480">
        <v>0</v>
      </c>
      <c r="AH87" s="480">
        <v>0</v>
      </c>
      <c r="AI87" s="480">
        <v>0</v>
      </c>
      <c r="AJ87" s="480">
        <v>0</v>
      </c>
      <c r="AK87" s="480">
        <v>0</v>
      </c>
      <c r="AL87" s="480">
        <v>0</v>
      </c>
      <c r="AM87" s="480">
        <v>0</v>
      </c>
      <c r="AN87" s="480">
        <v>0</v>
      </c>
      <c r="AO87" s="480">
        <v>0</v>
      </c>
      <c r="AP87" s="480">
        <v>0</v>
      </c>
      <c r="AQ87" s="480">
        <v>0</v>
      </c>
      <c r="AR87" s="480">
        <v>0</v>
      </c>
      <c r="AS87" s="480">
        <v>0</v>
      </c>
      <c r="AT87" s="480">
        <v>0</v>
      </c>
      <c r="AU87" s="480">
        <v>0</v>
      </c>
      <c r="AV87" s="480">
        <v>0</v>
      </c>
      <c r="AW87" s="480">
        <v>0</v>
      </c>
      <c r="AX87" s="480">
        <v>0</v>
      </c>
      <c r="AY87" s="480">
        <v>0</v>
      </c>
      <c r="AZ87" s="480">
        <v>0</v>
      </c>
      <c r="BA87" s="480">
        <v>0</v>
      </c>
      <c r="BB87" s="480">
        <v>0</v>
      </c>
      <c r="BC87" s="480">
        <v>0</v>
      </c>
      <c r="BD87" s="480">
        <v>0</v>
      </c>
      <c r="BE87" s="480">
        <v>0</v>
      </c>
      <c r="BF87" s="481">
        <f t="shared" si="3"/>
        <v>48</v>
      </c>
      <c r="BG87" s="481">
        <f t="shared" si="3"/>
        <v>29</v>
      </c>
      <c r="BH87" s="482">
        <f t="shared" si="4"/>
        <v>0</v>
      </c>
      <c r="BI87" s="482">
        <f t="shared" si="4"/>
        <v>0</v>
      </c>
      <c r="BJ87" s="483">
        <f t="shared" si="5"/>
        <v>48</v>
      </c>
      <c r="BK87" s="483">
        <f t="shared" si="5"/>
        <v>29</v>
      </c>
    </row>
    <row r="88" spans="1:63" ht="24.9" x14ac:dyDescent="0.45">
      <c r="A88" s="480" t="s">
        <v>789</v>
      </c>
      <c r="B88" s="480" t="s">
        <v>461</v>
      </c>
      <c r="C88" s="480" t="s">
        <v>3</v>
      </c>
      <c r="D88" s="480" t="s">
        <v>706</v>
      </c>
      <c r="E88" s="480" t="s">
        <v>707</v>
      </c>
      <c r="F88" s="480">
        <v>0</v>
      </c>
      <c r="G88" s="480">
        <v>0</v>
      </c>
      <c r="H88" s="480">
        <v>78</v>
      </c>
      <c r="I88" s="480">
        <v>97</v>
      </c>
      <c r="J88" s="480">
        <v>101</v>
      </c>
      <c r="K88" s="480">
        <v>86</v>
      </c>
      <c r="L88" s="480">
        <v>108</v>
      </c>
      <c r="M88" s="480">
        <v>97</v>
      </c>
      <c r="N88" s="480">
        <v>130</v>
      </c>
      <c r="O88" s="480">
        <v>108</v>
      </c>
      <c r="P88" s="480">
        <v>142</v>
      </c>
      <c r="Q88" s="480">
        <v>137</v>
      </c>
      <c r="R88" s="480">
        <v>143</v>
      </c>
      <c r="S88" s="480">
        <v>150</v>
      </c>
      <c r="T88" s="480">
        <v>162</v>
      </c>
      <c r="U88" s="480">
        <v>152</v>
      </c>
      <c r="V88" s="480">
        <v>153</v>
      </c>
      <c r="W88" s="480">
        <v>161</v>
      </c>
      <c r="X88" s="480">
        <v>168</v>
      </c>
      <c r="Y88" s="480">
        <v>172</v>
      </c>
      <c r="Z88" s="480">
        <v>119</v>
      </c>
      <c r="AA88" s="480">
        <v>101</v>
      </c>
      <c r="AB88" s="480">
        <v>121</v>
      </c>
      <c r="AC88" s="480">
        <v>105</v>
      </c>
      <c r="AD88" s="480">
        <v>121</v>
      </c>
      <c r="AE88" s="480">
        <v>91</v>
      </c>
      <c r="AF88" s="480">
        <v>0</v>
      </c>
      <c r="AG88" s="480">
        <v>0</v>
      </c>
      <c r="AH88" s="480">
        <v>0</v>
      </c>
      <c r="AI88" s="480">
        <v>0</v>
      </c>
      <c r="AJ88" s="480">
        <v>0</v>
      </c>
      <c r="AK88" s="480">
        <v>0</v>
      </c>
      <c r="AL88" s="480">
        <v>0</v>
      </c>
      <c r="AM88" s="480">
        <v>0</v>
      </c>
      <c r="AN88" s="480">
        <v>0</v>
      </c>
      <c r="AO88" s="480">
        <v>0</v>
      </c>
      <c r="AP88" s="480">
        <v>0</v>
      </c>
      <c r="AQ88" s="480">
        <v>0</v>
      </c>
      <c r="AR88" s="480">
        <v>0</v>
      </c>
      <c r="AS88" s="480">
        <v>0</v>
      </c>
      <c r="AT88" s="480">
        <v>0</v>
      </c>
      <c r="AU88" s="480">
        <v>0</v>
      </c>
      <c r="AV88" s="480">
        <v>0</v>
      </c>
      <c r="AW88" s="480">
        <v>0</v>
      </c>
      <c r="AX88" s="480">
        <v>0</v>
      </c>
      <c r="AY88" s="480">
        <v>0</v>
      </c>
      <c r="AZ88" s="480">
        <v>0</v>
      </c>
      <c r="BA88" s="480">
        <v>0</v>
      </c>
      <c r="BB88" s="480">
        <v>0</v>
      </c>
      <c r="BC88" s="480">
        <v>0</v>
      </c>
      <c r="BD88" s="480">
        <v>0</v>
      </c>
      <c r="BE88" s="480">
        <v>0</v>
      </c>
      <c r="BF88" s="481">
        <f t="shared" si="3"/>
        <v>1546</v>
      </c>
      <c r="BG88" s="481">
        <f t="shared" si="3"/>
        <v>1457</v>
      </c>
      <c r="BH88" s="482">
        <f t="shared" si="4"/>
        <v>0</v>
      </c>
      <c r="BI88" s="482">
        <f t="shared" si="4"/>
        <v>0</v>
      </c>
      <c r="BJ88" s="483">
        <f t="shared" si="5"/>
        <v>1546</v>
      </c>
      <c r="BK88" s="483">
        <f t="shared" si="5"/>
        <v>1457</v>
      </c>
    </row>
    <row r="89" spans="1:63" ht="24.9" x14ac:dyDescent="0.45">
      <c r="A89" s="480" t="s">
        <v>790</v>
      </c>
      <c r="B89" s="480" t="s">
        <v>461</v>
      </c>
      <c r="C89" s="480" t="s">
        <v>3</v>
      </c>
      <c r="D89" s="480" t="s">
        <v>706</v>
      </c>
      <c r="E89" s="480" t="s">
        <v>707</v>
      </c>
      <c r="F89" s="480">
        <v>21</v>
      </c>
      <c r="G89" s="480">
        <v>9</v>
      </c>
      <c r="H89" s="480">
        <v>39</v>
      </c>
      <c r="I89" s="480">
        <v>54</v>
      </c>
      <c r="J89" s="480">
        <v>59</v>
      </c>
      <c r="K89" s="480">
        <v>61</v>
      </c>
      <c r="L89" s="480">
        <v>60</v>
      </c>
      <c r="M89" s="480">
        <v>61</v>
      </c>
      <c r="N89" s="480">
        <v>49</v>
      </c>
      <c r="O89" s="480">
        <v>49</v>
      </c>
      <c r="P89" s="480">
        <v>68</v>
      </c>
      <c r="Q89" s="480">
        <v>74</v>
      </c>
      <c r="R89" s="480">
        <v>77</v>
      </c>
      <c r="S89" s="480">
        <v>65</v>
      </c>
      <c r="T89" s="480">
        <v>62</v>
      </c>
      <c r="U89" s="480">
        <v>55</v>
      </c>
      <c r="V89" s="480">
        <v>63</v>
      </c>
      <c r="W89" s="480">
        <v>53</v>
      </c>
      <c r="X89" s="480">
        <v>57</v>
      </c>
      <c r="Y89" s="480">
        <v>78</v>
      </c>
      <c r="Z89" s="480">
        <v>37</v>
      </c>
      <c r="AA89" s="480">
        <v>32</v>
      </c>
      <c r="AB89" s="480">
        <v>22</v>
      </c>
      <c r="AC89" s="480">
        <v>39</v>
      </c>
      <c r="AD89" s="480">
        <v>27</v>
      </c>
      <c r="AE89" s="480">
        <v>39</v>
      </c>
      <c r="AF89" s="480">
        <v>0</v>
      </c>
      <c r="AG89" s="480">
        <v>0</v>
      </c>
      <c r="AH89" s="480">
        <v>0</v>
      </c>
      <c r="AI89" s="480">
        <v>0</v>
      </c>
      <c r="AJ89" s="480">
        <v>0</v>
      </c>
      <c r="AK89" s="480">
        <v>0</v>
      </c>
      <c r="AL89" s="480">
        <v>0</v>
      </c>
      <c r="AM89" s="480">
        <v>0</v>
      </c>
      <c r="AN89" s="480">
        <v>0</v>
      </c>
      <c r="AO89" s="480">
        <v>0</v>
      </c>
      <c r="AP89" s="480">
        <v>0</v>
      </c>
      <c r="AQ89" s="480">
        <v>0</v>
      </c>
      <c r="AR89" s="480">
        <v>0</v>
      </c>
      <c r="AS89" s="480">
        <v>0</v>
      </c>
      <c r="AT89" s="480">
        <v>0</v>
      </c>
      <c r="AU89" s="480">
        <v>0</v>
      </c>
      <c r="AV89" s="480">
        <v>0</v>
      </c>
      <c r="AW89" s="480">
        <v>0</v>
      </c>
      <c r="AX89" s="480">
        <v>0</v>
      </c>
      <c r="AY89" s="480">
        <v>0</v>
      </c>
      <c r="AZ89" s="480">
        <v>0</v>
      </c>
      <c r="BA89" s="480">
        <v>0</v>
      </c>
      <c r="BB89" s="480">
        <v>0</v>
      </c>
      <c r="BC89" s="480">
        <v>0</v>
      </c>
      <c r="BD89" s="480">
        <v>0</v>
      </c>
      <c r="BE89" s="480">
        <v>0</v>
      </c>
      <c r="BF89" s="481">
        <f t="shared" si="3"/>
        <v>641</v>
      </c>
      <c r="BG89" s="481">
        <f t="shared" si="3"/>
        <v>669</v>
      </c>
      <c r="BH89" s="482">
        <f t="shared" si="4"/>
        <v>0</v>
      </c>
      <c r="BI89" s="482">
        <f t="shared" si="4"/>
        <v>0</v>
      </c>
      <c r="BJ89" s="483">
        <f t="shared" si="5"/>
        <v>641</v>
      </c>
      <c r="BK89" s="483">
        <f t="shared" si="5"/>
        <v>669</v>
      </c>
    </row>
    <row r="90" spans="1:63" ht="24.9" x14ac:dyDescent="0.45">
      <c r="A90" s="480" t="s">
        <v>791</v>
      </c>
      <c r="B90" s="480" t="s">
        <v>461</v>
      </c>
      <c r="C90" s="480" t="s">
        <v>3</v>
      </c>
      <c r="D90" s="480" t="s">
        <v>706</v>
      </c>
      <c r="E90" s="480"/>
      <c r="F90" s="480">
        <v>0</v>
      </c>
      <c r="G90" s="480">
        <v>0</v>
      </c>
      <c r="H90" s="480">
        <v>23</v>
      </c>
      <c r="I90" s="480">
        <v>17</v>
      </c>
      <c r="J90" s="480">
        <v>23</v>
      </c>
      <c r="K90" s="480">
        <v>29</v>
      </c>
      <c r="L90" s="480">
        <v>43</v>
      </c>
      <c r="M90" s="480">
        <v>36</v>
      </c>
      <c r="N90" s="480">
        <v>36</v>
      </c>
      <c r="O90" s="480">
        <v>36</v>
      </c>
      <c r="P90" s="480">
        <v>37</v>
      </c>
      <c r="Q90" s="480">
        <v>37</v>
      </c>
      <c r="R90" s="480">
        <v>44</v>
      </c>
      <c r="S90" s="480">
        <v>44</v>
      </c>
      <c r="T90" s="480">
        <v>48</v>
      </c>
      <c r="U90" s="480">
        <v>37</v>
      </c>
      <c r="V90" s="480">
        <v>42</v>
      </c>
      <c r="W90" s="480">
        <v>50</v>
      </c>
      <c r="X90" s="480">
        <v>67</v>
      </c>
      <c r="Y90" s="480">
        <v>59</v>
      </c>
      <c r="Z90" s="480">
        <v>0</v>
      </c>
      <c r="AA90" s="480">
        <v>0</v>
      </c>
      <c r="AB90" s="480">
        <v>0</v>
      </c>
      <c r="AC90" s="480">
        <v>0</v>
      </c>
      <c r="AD90" s="480">
        <v>0</v>
      </c>
      <c r="AE90" s="480">
        <v>0</v>
      </c>
      <c r="AF90" s="480">
        <v>0</v>
      </c>
      <c r="AG90" s="480">
        <v>0</v>
      </c>
      <c r="AH90" s="480">
        <v>0</v>
      </c>
      <c r="AI90" s="480">
        <v>0</v>
      </c>
      <c r="AJ90" s="480">
        <v>0</v>
      </c>
      <c r="AK90" s="480">
        <v>0</v>
      </c>
      <c r="AL90" s="480">
        <v>0</v>
      </c>
      <c r="AM90" s="480">
        <v>0</v>
      </c>
      <c r="AN90" s="480">
        <v>0</v>
      </c>
      <c r="AO90" s="480">
        <v>0</v>
      </c>
      <c r="AP90" s="480">
        <v>0</v>
      </c>
      <c r="AQ90" s="480">
        <v>0</v>
      </c>
      <c r="AR90" s="480">
        <v>0</v>
      </c>
      <c r="AS90" s="480">
        <v>0</v>
      </c>
      <c r="AT90" s="480">
        <v>0</v>
      </c>
      <c r="AU90" s="480">
        <v>0</v>
      </c>
      <c r="AV90" s="480">
        <v>0</v>
      </c>
      <c r="AW90" s="480">
        <v>0</v>
      </c>
      <c r="AX90" s="480">
        <v>0</v>
      </c>
      <c r="AY90" s="480">
        <v>0</v>
      </c>
      <c r="AZ90" s="480">
        <v>0</v>
      </c>
      <c r="BA90" s="480">
        <v>0</v>
      </c>
      <c r="BB90" s="480">
        <v>0</v>
      </c>
      <c r="BC90" s="480">
        <v>0</v>
      </c>
      <c r="BD90" s="480">
        <v>0</v>
      </c>
      <c r="BE90" s="480">
        <v>0</v>
      </c>
      <c r="BF90" s="481">
        <f t="shared" si="3"/>
        <v>363</v>
      </c>
      <c r="BG90" s="481">
        <f t="shared" si="3"/>
        <v>345</v>
      </c>
      <c r="BH90" s="482">
        <f t="shared" si="4"/>
        <v>0</v>
      </c>
      <c r="BI90" s="482">
        <f t="shared" si="4"/>
        <v>0</v>
      </c>
      <c r="BJ90" s="483">
        <f t="shared" si="5"/>
        <v>363</v>
      </c>
      <c r="BK90" s="483">
        <f t="shared" si="5"/>
        <v>345</v>
      </c>
    </row>
    <row r="91" spans="1:63" x14ac:dyDescent="0.45">
      <c r="A91" s="480" t="s">
        <v>792</v>
      </c>
      <c r="B91" s="480" t="s">
        <v>461</v>
      </c>
      <c r="C91" s="480" t="s">
        <v>3</v>
      </c>
      <c r="D91" s="480" t="s">
        <v>702</v>
      </c>
      <c r="E91" s="480" t="s">
        <v>725</v>
      </c>
      <c r="F91" s="480">
        <v>0</v>
      </c>
      <c r="G91" s="480">
        <v>0</v>
      </c>
      <c r="H91" s="480">
        <v>11</v>
      </c>
      <c r="I91" s="480">
        <v>9</v>
      </c>
      <c r="J91" s="480">
        <v>14</v>
      </c>
      <c r="K91" s="480">
        <v>10</v>
      </c>
      <c r="L91" s="480">
        <v>6</v>
      </c>
      <c r="M91" s="480">
        <v>11</v>
      </c>
      <c r="N91" s="480">
        <v>14</v>
      </c>
      <c r="O91" s="480">
        <v>8</v>
      </c>
      <c r="P91" s="480">
        <v>16</v>
      </c>
      <c r="Q91" s="480">
        <v>9</v>
      </c>
      <c r="R91" s="480">
        <v>14</v>
      </c>
      <c r="S91" s="480">
        <v>12</v>
      </c>
      <c r="T91" s="480">
        <v>9</v>
      </c>
      <c r="U91" s="480">
        <v>11</v>
      </c>
      <c r="V91" s="480">
        <v>16</v>
      </c>
      <c r="W91" s="480">
        <v>7</v>
      </c>
      <c r="X91" s="480">
        <v>23</v>
      </c>
      <c r="Y91" s="480">
        <v>14</v>
      </c>
      <c r="Z91" s="480">
        <v>22</v>
      </c>
      <c r="AA91" s="480">
        <v>9</v>
      </c>
      <c r="AB91" s="480">
        <v>11</v>
      </c>
      <c r="AC91" s="480">
        <v>11</v>
      </c>
      <c r="AD91" s="480">
        <v>10</v>
      </c>
      <c r="AE91" s="480">
        <v>11</v>
      </c>
      <c r="AF91" s="480">
        <v>0</v>
      </c>
      <c r="AG91" s="480">
        <v>0</v>
      </c>
      <c r="AH91" s="480">
        <v>0</v>
      </c>
      <c r="AI91" s="480">
        <v>0</v>
      </c>
      <c r="AJ91" s="480">
        <v>0</v>
      </c>
      <c r="AK91" s="480">
        <v>0</v>
      </c>
      <c r="AL91" s="480">
        <v>0</v>
      </c>
      <c r="AM91" s="480">
        <v>0</v>
      </c>
      <c r="AN91" s="480">
        <v>0</v>
      </c>
      <c r="AO91" s="480">
        <v>0</v>
      </c>
      <c r="AP91" s="480">
        <v>0</v>
      </c>
      <c r="AQ91" s="480">
        <v>0</v>
      </c>
      <c r="AR91" s="480">
        <v>0</v>
      </c>
      <c r="AS91" s="480">
        <v>0</v>
      </c>
      <c r="AT91" s="480">
        <v>0</v>
      </c>
      <c r="AU91" s="480">
        <v>0</v>
      </c>
      <c r="AV91" s="480">
        <v>0</v>
      </c>
      <c r="AW91" s="480">
        <v>0</v>
      </c>
      <c r="AX91" s="480">
        <v>0</v>
      </c>
      <c r="AY91" s="480">
        <v>0</v>
      </c>
      <c r="AZ91" s="480">
        <v>0</v>
      </c>
      <c r="BA91" s="480">
        <v>0</v>
      </c>
      <c r="BB91" s="480">
        <v>0</v>
      </c>
      <c r="BC91" s="480">
        <v>0</v>
      </c>
      <c r="BD91" s="480">
        <v>0</v>
      </c>
      <c r="BE91" s="480">
        <v>0</v>
      </c>
      <c r="BF91" s="481">
        <f t="shared" si="3"/>
        <v>166</v>
      </c>
      <c r="BG91" s="481">
        <f t="shared" si="3"/>
        <v>122</v>
      </c>
      <c r="BH91" s="482">
        <f t="shared" si="4"/>
        <v>0</v>
      </c>
      <c r="BI91" s="482">
        <f t="shared" si="4"/>
        <v>0</v>
      </c>
      <c r="BJ91" s="483">
        <f t="shared" si="5"/>
        <v>166</v>
      </c>
      <c r="BK91" s="483">
        <f t="shared" si="5"/>
        <v>122</v>
      </c>
    </row>
    <row r="92" spans="1:63" x14ac:dyDescent="0.45">
      <c r="A92" s="480" t="s">
        <v>793</v>
      </c>
      <c r="B92" s="480" t="s">
        <v>461</v>
      </c>
      <c r="C92" s="480" t="s">
        <v>3</v>
      </c>
      <c r="D92" s="480" t="s">
        <v>702</v>
      </c>
      <c r="E92" s="480" t="s">
        <v>725</v>
      </c>
      <c r="F92" s="480">
        <v>0</v>
      </c>
      <c r="G92" s="480">
        <v>0</v>
      </c>
      <c r="H92" s="480">
        <v>6</v>
      </c>
      <c r="I92" s="480">
        <v>2</v>
      </c>
      <c r="J92" s="480">
        <v>2</v>
      </c>
      <c r="K92" s="480">
        <v>4</v>
      </c>
      <c r="L92" s="480">
        <v>6</v>
      </c>
      <c r="M92" s="480">
        <v>3</v>
      </c>
      <c r="N92" s="480">
        <v>4</v>
      </c>
      <c r="O92" s="480">
        <v>3</v>
      </c>
      <c r="P92" s="480">
        <v>8</v>
      </c>
      <c r="Q92" s="480">
        <v>2</v>
      </c>
      <c r="R92" s="480">
        <v>5</v>
      </c>
      <c r="S92" s="480">
        <v>2</v>
      </c>
      <c r="T92" s="480">
        <v>9</v>
      </c>
      <c r="U92" s="480">
        <v>4</v>
      </c>
      <c r="V92" s="480">
        <v>5</v>
      </c>
      <c r="W92" s="480">
        <v>7</v>
      </c>
      <c r="X92" s="480">
        <v>7</v>
      </c>
      <c r="Y92" s="480">
        <v>5</v>
      </c>
      <c r="Z92" s="480">
        <v>0</v>
      </c>
      <c r="AA92" s="480">
        <v>0</v>
      </c>
      <c r="AB92" s="480">
        <v>0</v>
      </c>
      <c r="AC92" s="480">
        <v>0</v>
      </c>
      <c r="AD92" s="480">
        <v>0</v>
      </c>
      <c r="AE92" s="480">
        <v>0</v>
      </c>
      <c r="AF92" s="480">
        <v>0</v>
      </c>
      <c r="AG92" s="480">
        <v>0</v>
      </c>
      <c r="AH92" s="480">
        <v>0</v>
      </c>
      <c r="AI92" s="480">
        <v>0</v>
      </c>
      <c r="AJ92" s="480">
        <v>0</v>
      </c>
      <c r="AK92" s="480">
        <v>0</v>
      </c>
      <c r="AL92" s="480">
        <v>0</v>
      </c>
      <c r="AM92" s="480">
        <v>0</v>
      </c>
      <c r="AN92" s="480">
        <v>0</v>
      </c>
      <c r="AO92" s="480">
        <v>0</v>
      </c>
      <c r="AP92" s="480">
        <v>0</v>
      </c>
      <c r="AQ92" s="480">
        <v>0</v>
      </c>
      <c r="AR92" s="480">
        <v>0</v>
      </c>
      <c r="AS92" s="480">
        <v>0</v>
      </c>
      <c r="AT92" s="480">
        <v>0</v>
      </c>
      <c r="AU92" s="480">
        <v>0</v>
      </c>
      <c r="AV92" s="480">
        <v>0</v>
      </c>
      <c r="AW92" s="480">
        <v>0</v>
      </c>
      <c r="AX92" s="480">
        <v>0</v>
      </c>
      <c r="AY92" s="480">
        <v>0</v>
      </c>
      <c r="AZ92" s="480">
        <v>0</v>
      </c>
      <c r="BA92" s="480">
        <v>0</v>
      </c>
      <c r="BB92" s="480">
        <v>0</v>
      </c>
      <c r="BC92" s="480">
        <v>0</v>
      </c>
      <c r="BD92" s="480">
        <v>0</v>
      </c>
      <c r="BE92" s="480">
        <v>0</v>
      </c>
      <c r="BF92" s="481">
        <f t="shared" si="3"/>
        <v>52</v>
      </c>
      <c r="BG92" s="481">
        <f t="shared" si="3"/>
        <v>32</v>
      </c>
      <c r="BH92" s="482">
        <f t="shared" si="4"/>
        <v>0</v>
      </c>
      <c r="BI92" s="482">
        <f t="shared" si="4"/>
        <v>0</v>
      </c>
      <c r="BJ92" s="483">
        <f t="shared" si="5"/>
        <v>52</v>
      </c>
      <c r="BK92" s="483">
        <f t="shared" si="5"/>
        <v>32</v>
      </c>
    </row>
    <row r="93" spans="1:63" x14ac:dyDescent="0.45">
      <c r="A93" s="480" t="s">
        <v>794</v>
      </c>
      <c r="B93" s="480" t="s">
        <v>461</v>
      </c>
      <c r="C93" s="480" t="s">
        <v>3</v>
      </c>
      <c r="D93" s="480" t="s">
        <v>702</v>
      </c>
      <c r="E93" s="480" t="s">
        <v>725</v>
      </c>
      <c r="F93" s="480">
        <v>0</v>
      </c>
      <c r="G93" s="480">
        <v>0</v>
      </c>
      <c r="H93" s="480">
        <v>0</v>
      </c>
      <c r="I93" s="480">
        <v>0</v>
      </c>
      <c r="J93" s="480">
        <v>5</v>
      </c>
      <c r="K93" s="480">
        <v>3</v>
      </c>
      <c r="L93" s="480">
        <v>5</v>
      </c>
      <c r="M93" s="480">
        <v>4</v>
      </c>
      <c r="N93" s="480">
        <v>37</v>
      </c>
      <c r="O93" s="480">
        <v>35</v>
      </c>
      <c r="P93" s="480">
        <v>49</v>
      </c>
      <c r="Q93" s="480">
        <v>31</v>
      </c>
      <c r="R93" s="480">
        <v>35</v>
      </c>
      <c r="S93" s="480">
        <v>26</v>
      </c>
      <c r="T93" s="480">
        <v>42</v>
      </c>
      <c r="U93" s="480">
        <v>23</v>
      </c>
      <c r="V93" s="480">
        <v>47</v>
      </c>
      <c r="W93" s="480">
        <v>30</v>
      </c>
      <c r="X93" s="480">
        <v>20</v>
      </c>
      <c r="Y93" s="480">
        <v>25</v>
      </c>
      <c r="Z93" s="480">
        <v>0</v>
      </c>
      <c r="AA93" s="480">
        <v>0</v>
      </c>
      <c r="AB93" s="480">
        <v>0</v>
      </c>
      <c r="AC93" s="480">
        <v>0</v>
      </c>
      <c r="AD93" s="480">
        <v>0</v>
      </c>
      <c r="AE93" s="480">
        <v>0</v>
      </c>
      <c r="AF93" s="480">
        <v>0</v>
      </c>
      <c r="AG93" s="480">
        <v>0</v>
      </c>
      <c r="AH93" s="480">
        <v>0</v>
      </c>
      <c r="AI93" s="480">
        <v>0</v>
      </c>
      <c r="AJ93" s="480">
        <v>0</v>
      </c>
      <c r="AK93" s="480">
        <v>0</v>
      </c>
      <c r="AL93" s="480">
        <v>0</v>
      </c>
      <c r="AM93" s="480">
        <v>0</v>
      </c>
      <c r="AN93" s="480">
        <v>0</v>
      </c>
      <c r="AO93" s="480">
        <v>0</v>
      </c>
      <c r="AP93" s="480">
        <v>0</v>
      </c>
      <c r="AQ93" s="480">
        <v>0</v>
      </c>
      <c r="AR93" s="480">
        <v>0</v>
      </c>
      <c r="AS93" s="480">
        <v>0</v>
      </c>
      <c r="AT93" s="480">
        <v>0</v>
      </c>
      <c r="AU93" s="480">
        <v>0</v>
      </c>
      <c r="AV93" s="480">
        <v>0</v>
      </c>
      <c r="AW93" s="480">
        <v>0</v>
      </c>
      <c r="AX93" s="480">
        <v>0</v>
      </c>
      <c r="AY93" s="480">
        <v>0</v>
      </c>
      <c r="AZ93" s="480">
        <v>0</v>
      </c>
      <c r="BA93" s="480">
        <v>0</v>
      </c>
      <c r="BB93" s="480">
        <v>0</v>
      </c>
      <c r="BC93" s="480">
        <v>0</v>
      </c>
      <c r="BD93" s="480">
        <v>0</v>
      </c>
      <c r="BE93" s="480">
        <v>0</v>
      </c>
      <c r="BF93" s="481">
        <f t="shared" si="3"/>
        <v>240</v>
      </c>
      <c r="BG93" s="481">
        <f t="shared" si="3"/>
        <v>177</v>
      </c>
      <c r="BH93" s="482">
        <f t="shared" si="4"/>
        <v>0</v>
      </c>
      <c r="BI93" s="482">
        <f t="shared" si="4"/>
        <v>0</v>
      </c>
      <c r="BJ93" s="483">
        <f t="shared" si="5"/>
        <v>240</v>
      </c>
      <c r="BK93" s="483">
        <f t="shared" si="5"/>
        <v>177</v>
      </c>
    </row>
    <row r="94" spans="1:63" x14ac:dyDescent="0.45">
      <c r="A94" s="480" t="s">
        <v>795</v>
      </c>
      <c r="B94" s="480" t="s">
        <v>461</v>
      </c>
      <c r="C94" s="480" t="s">
        <v>3</v>
      </c>
      <c r="D94" s="480" t="s">
        <v>702</v>
      </c>
      <c r="E94" s="484" t="s">
        <v>725</v>
      </c>
      <c r="F94" s="480">
        <v>0</v>
      </c>
      <c r="G94" s="480">
        <v>0</v>
      </c>
      <c r="H94" s="480">
        <v>11</v>
      </c>
      <c r="I94" s="480">
        <v>6</v>
      </c>
      <c r="J94" s="480">
        <v>8</v>
      </c>
      <c r="K94" s="480">
        <v>3</v>
      </c>
      <c r="L94" s="480">
        <v>6</v>
      </c>
      <c r="M94" s="480">
        <v>8</v>
      </c>
      <c r="N94" s="480">
        <v>9</v>
      </c>
      <c r="O94" s="480">
        <v>6</v>
      </c>
      <c r="P94" s="480">
        <v>10</v>
      </c>
      <c r="Q94" s="480">
        <v>11</v>
      </c>
      <c r="R94" s="480">
        <v>14</v>
      </c>
      <c r="S94" s="480">
        <v>8</v>
      </c>
      <c r="T94" s="480">
        <v>6</v>
      </c>
      <c r="U94" s="480">
        <v>12</v>
      </c>
      <c r="V94" s="480">
        <v>15</v>
      </c>
      <c r="W94" s="480">
        <v>10</v>
      </c>
      <c r="X94" s="480">
        <v>5</v>
      </c>
      <c r="Y94" s="480">
        <v>10</v>
      </c>
      <c r="Z94" s="480">
        <v>9</v>
      </c>
      <c r="AA94" s="480">
        <v>4</v>
      </c>
      <c r="AB94" s="480">
        <v>14</v>
      </c>
      <c r="AC94" s="480">
        <v>11</v>
      </c>
      <c r="AD94" s="480">
        <v>12</v>
      </c>
      <c r="AE94" s="480">
        <v>14</v>
      </c>
      <c r="AF94" s="480">
        <v>0</v>
      </c>
      <c r="AG94" s="480">
        <v>0</v>
      </c>
      <c r="AH94" s="480">
        <v>0</v>
      </c>
      <c r="AI94" s="480">
        <v>0</v>
      </c>
      <c r="AJ94" s="480">
        <v>0</v>
      </c>
      <c r="AK94" s="480">
        <v>0</v>
      </c>
      <c r="AL94" s="480">
        <v>0</v>
      </c>
      <c r="AM94" s="480">
        <v>0</v>
      </c>
      <c r="AN94" s="480">
        <v>0</v>
      </c>
      <c r="AO94" s="480">
        <v>0</v>
      </c>
      <c r="AP94" s="480">
        <v>0</v>
      </c>
      <c r="AQ94" s="480">
        <v>0</v>
      </c>
      <c r="AR94" s="480">
        <v>0</v>
      </c>
      <c r="AS94" s="480">
        <v>0</v>
      </c>
      <c r="AT94" s="480">
        <v>0</v>
      </c>
      <c r="AU94" s="480">
        <v>0</v>
      </c>
      <c r="AV94" s="480">
        <v>0</v>
      </c>
      <c r="AW94" s="480">
        <v>0</v>
      </c>
      <c r="AX94" s="480">
        <v>0</v>
      </c>
      <c r="AY94" s="480">
        <v>0</v>
      </c>
      <c r="AZ94" s="480">
        <v>0</v>
      </c>
      <c r="BA94" s="480">
        <v>0</v>
      </c>
      <c r="BB94" s="480">
        <v>0</v>
      </c>
      <c r="BC94" s="480">
        <v>0</v>
      </c>
      <c r="BD94" s="480">
        <v>0</v>
      </c>
      <c r="BE94" s="480">
        <v>0</v>
      </c>
      <c r="BF94" s="481">
        <f t="shared" si="3"/>
        <v>119</v>
      </c>
      <c r="BG94" s="481">
        <f t="shared" si="3"/>
        <v>103</v>
      </c>
      <c r="BH94" s="482">
        <f t="shared" si="4"/>
        <v>0</v>
      </c>
      <c r="BI94" s="482">
        <f t="shared" si="4"/>
        <v>0</v>
      </c>
      <c r="BJ94" s="483">
        <f t="shared" si="5"/>
        <v>119</v>
      </c>
      <c r="BK94" s="483">
        <f t="shared" si="5"/>
        <v>103</v>
      </c>
    </row>
    <row r="95" spans="1:63" x14ac:dyDescent="0.45">
      <c r="A95" s="480" t="s">
        <v>796</v>
      </c>
      <c r="B95" s="480" t="s">
        <v>461</v>
      </c>
      <c r="C95" s="480" t="s">
        <v>3</v>
      </c>
      <c r="D95" s="480" t="s">
        <v>702</v>
      </c>
      <c r="E95" s="480" t="s">
        <v>725</v>
      </c>
      <c r="F95" s="480">
        <v>0</v>
      </c>
      <c r="G95" s="480">
        <v>0</v>
      </c>
      <c r="H95" s="480">
        <v>9</v>
      </c>
      <c r="I95" s="480">
        <v>4</v>
      </c>
      <c r="J95" s="480">
        <v>5</v>
      </c>
      <c r="K95" s="480">
        <v>3</v>
      </c>
      <c r="L95" s="480">
        <v>9</v>
      </c>
      <c r="M95" s="480">
        <v>7</v>
      </c>
      <c r="N95" s="480">
        <v>8</v>
      </c>
      <c r="O95" s="480">
        <v>4</v>
      </c>
      <c r="P95" s="480">
        <v>7</v>
      </c>
      <c r="Q95" s="480">
        <v>5</v>
      </c>
      <c r="R95" s="480">
        <v>6</v>
      </c>
      <c r="S95" s="480">
        <v>7</v>
      </c>
      <c r="T95" s="480">
        <v>4</v>
      </c>
      <c r="U95" s="480">
        <v>6</v>
      </c>
      <c r="V95" s="480">
        <v>6</v>
      </c>
      <c r="W95" s="480">
        <v>11</v>
      </c>
      <c r="X95" s="480">
        <v>4</v>
      </c>
      <c r="Y95" s="480">
        <v>6</v>
      </c>
      <c r="Z95" s="480">
        <v>0</v>
      </c>
      <c r="AA95" s="480">
        <v>0</v>
      </c>
      <c r="AB95" s="480">
        <v>0</v>
      </c>
      <c r="AC95" s="480">
        <v>0</v>
      </c>
      <c r="AD95" s="480">
        <v>0</v>
      </c>
      <c r="AE95" s="480">
        <v>0</v>
      </c>
      <c r="AF95" s="480">
        <v>0</v>
      </c>
      <c r="AG95" s="480">
        <v>0</v>
      </c>
      <c r="AH95" s="480">
        <v>0</v>
      </c>
      <c r="AI95" s="480">
        <v>0</v>
      </c>
      <c r="AJ95" s="480">
        <v>0</v>
      </c>
      <c r="AK95" s="480">
        <v>0</v>
      </c>
      <c r="AL95" s="480">
        <v>0</v>
      </c>
      <c r="AM95" s="480">
        <v>0</v>
      </c>
      <c r="AN95" s="480">
        <v>0</v>
      </c>
      <c r="AO95" s="480">
        <v>0</v>
      </c>
      <c r="AP95" s="480">
        <v>0</v>
      </c>
      <c r="AQ95" s="480">
        <v>0</v>
      </c>
      <c r="AR95" s="480">
        <v>0</v>
      </c>
      <c r="AS95" s="480">
        <v>0</v>
      </c>
      <c r="AT95" s="480">
        <v>0</v>
      </c>
      <c r="AU95" s="480">
        <v>0</v>
      </c>
      <c r="AV95" s="480">
        <v>0</v>
      </c>
      <c r="AW95" s="480">
        <v>0</v>
      </c>
      <c r="AX95" s="480">
        <v>0</v>
      </c>
      <c r="AY95" s="480">
        <v>0</v>
      </c>
      <c r="AZ95" s="480">
        <v>0</v>
      </c>
      <c r="BA95" s="480">
        <v>0</v>
      </c>
      <c r="BB95" s="480">
        <v>0</v>
      </c>
      <c r="BC95" s="480">
        <v>0</v>
      </c>
      <c r="BD95" s="480">
        <v>0</v>
      </c>
      <c r="BE95" s="480">
        <v>0</v>
      </c>
      <c r="BF95" s="481">
        <f t="shared" si="3"/>
        <v>58</v>
      </c>
      <c r="BG95" s="481">
        <f t="shared" si="3"/>
        <v>53</v>
      </c>
      <c r="BH95" s="482">
        <f t="shared" si="4"/>
        <v>0</v>
      </c>
      <c r="BI95" s="482">
        <f t="shared" si="4"/>
        <v>0</v>
      </c>
      <c r="BJ95" s="483">
        <f t="shared" si="5"/>
        <v>58</v>
      </c>
      <c r="BK95" s="483">
        <f t="shared" si="5"/>
        <v>53</v>
      </c>
    </row>
    <row r="96" spans="1:63" x14ac:dyDescent="0.45">
      <c r="A96" s="480" t="s">
        <v>797</v>
      </c>
      <c r="B96" s="480" t="s">
        <v>461</v>
      </c>
      <c r="C96" s="480" t="s">
        <v>3</v>
      </c>
      <c r="D96" s="480" t="s">
        <v>702</v>
      </c>
      <c r="E96" s="480" t="s">
        <v>725</v>
      </c>
      <c r="F96" s="480">
        <v>0</v>
      </c>
      <c r="G96" s="480">
        <v>0</v>
      </c>
      <c r="H96" s="480">
        <v>9</v>
      </c>
      <c r="I96" s="480">
        <v>3</v>
      </c>
      <c r="J96" s="480">
        <v>6</v>
      </c>
      <c r="K96" s="480">
        <v>5</v>
      </c>
      <c r="L96" s="480">
        <v>5</v>
      </c>
      <c r="M96" s="480">
        <v>8</v>
      </c>
      <c r="N96" s="480">
        <v>5</v>
      </c>
      <c r="O96" s="480">
        <v>11</v>
      </c>
      <c r="P96" s="480">
        <v>7</v>
      </c>
      <c r="Q96" s="480">
        <v>2</v>
      </c>
      <c r="R96" s="480">
        <v>9</v>
      </c>
      <c r="S96" s="480">
        <v>8</v>
      </c>
      <c r="T96" s="480">
        <v>4</v>
      </c>
      <c r="U96" s="480">
        <v>7</v>
      </c>
      <c r="V96" s="480">
        <v>7</v>
      </c>
      <c r="W96" s="480">
        <v>10</v>
      </c>
      <c r="X96" s="480">
        <v>6</v>
      </c>
      <c r="Y96" s="480">
        <v>9</v>
      </c>
      <c r="Z96" s="480">
        <v>0</v>
      </c>
      <c r="AA96" s="480">
        <v>0</v>
      </c>
      <c r="AB96" s="480">
        <v>0</v>
      </c>
      <c r="AC96" s="480">
        <v>0</v>
      </c>
      <c r="AD96" s="480">
        <v>0</v>
      </c>
      <c r="AE96" s="480">
        <v>0</v>
      </c>
      <c r="AF96" s="480">
        <v>0</v>
      </c>
      <c r="AG96" s="480">
        <v>0</v>
      </c>
      <c r="AH96" s="480">
        <v>0</v>
      </c>
      <c r="AI96" s="480">
        <v>0</v>
      </c>
      <c r="AJ96" s="480">
        <v>0</v>
      </c>
      <c r="AK96" s="480">
        <v>0</v>
      </c>
      <c r="AL96" s="480">
        <v>0</v>
      </c>
      <c r="AM96" s="480">
        <v>0</v>
      </c>
      <c r="AN96" s="480">
        <v>0</v>
      </c>
      <c r="AO96" s="480">
        <v>0</v>
      </c>
      <c r="AP96" s="480">
        <v>0</v>
      </c>
      <c r="AQ96" s="480">
        <v>0</v>
      </c>
      <c r="AR96" s="480">
        <v>0</v>
      </c>
      <c r="AS96" s="480">
        <v>0</v>
      </c>
      <c r="AT96" s="480">
        <v>0</v>
      </c>
      <c r="AU96" s="480">
        <v>0</v>
      </c>
      <c r="AV96" s="480">
        <v>0</v>
      </c>
      <c r="AW96" s="480">
        <v>0</v>
      </c>
      <c r="AX96" s="480">
        <v>0</v>
      </c>
      <c r="AY96" s="480">
        <v>0</v>
      </c>
      <c r="AZ96" s="480">
        <v>0</v>
      </c>
      <c r="BA96" s="480">
        <v>0</v>
      </c>
      <c r="BB96" s="480">
        <v>0</v>
      </c>
      <c r="BC96" s="480">
        <v>0</v>
      </c>
      <c r="BD96" s="480">
        <v>0</v>
      </c>
      <c r="BE96" s="480">
        <v>0</v>
      </c>
      <c r="BF96" s="481">
        <f t="shared" si="3"/>
        <v>58</v>
      </c>
      <c r="BG96" s="481">
        <f t="shared" si="3"/>
        <v>63</v>
      </c>
      <c r="BH96" s="482">
        <f t="shared" si="4"/>
        <v>0</v>
      </c>
      <c r="BI96" s="482">
        <f t="shared" si="4"/>
        <v>0</v>
      </c>
      <c r="BJ96" s="483">
        <f t="shared" si="5"/>
        <v>58</v>
      </c>
      <c r="BK96" s="483">
        <f t="shared" si="5"/>
        <v>63</v>
      </c>
    </row>
    <row r="97" spans="1:63" x14ac:dyDescent="0.45">
      <c r="A97" s="480" t="s">
        <v>798</v>
      </c>
      <c r="B97" s="480" t="s">
        <v>461</v>
      </c>
      <c r="C97" s="480" t="s">
        <v>3</v>
      </c>
      <c r="D97" s="480" t="s">
        <v>702</v>
      </c>
      <c r="E97" s="480" t="s">
        <v>725</v>
      </c>
      <c r="F97" s="480">
        <v>0</v>
      </c>
      <c r="G97" s="480">
        <v>0</v>
      </c>
      <c r="H97" s="480">
        <v>0</v>
      </c>
      <c r="I97" s="480">
        <v>0</v>
      </c>
      <c r="J97" s="480">
        <v>0</v>
      </c>
      <c r="K97" s="480">
        <v>0</v>
      </c>
      <c r="L97" s="480">
        <v>0</v>
      </c>
      <c r="M97" s="480">
        <v>0</v>
      </c>
      <c r="N97" s="480">
        <v>0</v>
      </c>
      <c r="O97" s="480">
        <v>0</v>
      </c>
      <c r="P97" s="480">
        <v>0</v>
      </c>
      <c r="Q97" s="480">
        <v>0</v>
      </c>
      <c r="R97" s="480">
        <v>0</v>
      </c>
      <c r="S97" s="480">
        <v>0</v>
      </c>
      <c r="T97" s="480">
        <v>0</v>
      </c>
      <c r="U97" s="480">
        <v>0</v>
      </c>
      <c r="V97" s="480">
        <v>0</v>
      </c>
      <c r="W97" s="480">
        <v>0</v>
      </c>
      <c r="X97" s="480">
        <v>0</v>
      </c>
      <c r="Y97" s="480">
        <v>0</v>
      </c>
      <c r="Z97" s="480">
        <v>70</v>
      </c>
      <c r="AA97" s="480">
        <v>63</v>
      </c>
      <c r="AB97" s="480">
        <v>60</v>
      </c>
      <c r="AC97" s="480">
        <v>58</v>
      </c>
      <c r="AD97" s="480">
        <v>50</v>
      </c>
      <c r="AE97" s="480">
        <v>52</v>
      </c>
      <c r="AF97" s="480">
        <v>0</v>
      </c>
      <c r="AG97" s="480">
        <v>0</v>
      </c>
      <c r="AH97" s="480">
        <v>0</v>
      </c>
      <c r="AI97" s="480">
        <v>0</v>
      </c>
      <c r="AJ97" s="480">
        <v>0</v>
      </c>
      <c r="AK97" s="480">
        <v>0</v>
      </c>
      <c r="AL97" s="480">
        <v>0</v>
      </c>
      <c r="AM97" s="480">
        <v>0</v>
      </c>
      <c r="AN97" s="480">
        <v>0</v>
      </c>
      <c r="AO97" s="480">
        <v>0</v>
      </c>
      <c r="AP97" s="480">
        <v>0</v>
      </c>
      <c r="AQ97" s="480">
        <v>0</v>
      </c>
      <c r="AR97" s="480">
        <v>0</v>
      </c>
      <c r="AS97" s="480">
        <v>0</v>
      </c>
      <c r="AT97" s="480">
        <v>0</v>
      </c>
      <c r="AU97" s="480">
        <v>0</v>
      </c>
      <c r="AV97" s="480">
        <v>0</v>
      </c>
      <c r="AW97" s="480">
        <v>0</v>
      </c>
      <c r="AX97" s="480">
        <v>0</v>
      </c>
      <c r="AY97" s="480">
        <v>0</v>
      </c>
      <c r="AZ97" s="480">
        <v>0</v>
      </c>
      <c r="BA97" s="480">
        <v>0</v>
      </c>
      <c r="BB97" s="480">
        <v>0</v>
      </c>
      <c r="BC97" s="480">
        <v>0</v>
      </c>
      <c r="BD97" s="480">
        <v>0</v>
      </c>
      <c r="BE97" s="480">
        <v>0</v>
      </c>
      <c r="BF97" s="481">
        <f t="shared" si="3"/>
        <v>180</v>
      </c>
      <c r="BG97" s="481">
        <f t="shared" si="3"/>
        <v>173</v>
      </c>
      <c r="BH97" s="482">
        <f t="shared" si="4"/>
        <v>0</v>
      </c>
      <c r="BI97" s="482">
        <f t="shared" si="4"/>
        <v>0</v>
      </c>
      <c r="BJ97" s="483">
        <f t="shared" si="5"/>
        <v>180</v>
      </c>
      <c r="BK97" s="483">
        <f t="shared" si="5"/>
        <v>173</v>
      </c>
    </row>
    <row r="98" spans="1:63" ht="24.9" x14ac:dyDescent="0.45">
      <c r="A98" s="480" t="s">
        <v>799</v>
      </c>
      <c r="B98" s="480" t="s">
        <v>461</v>
      </c>
      <c r="C98" s="480" t="s">
        <v>3</v>
      </c>
      <c r="D98" s="480" t="s">
        <v>706</v>
      </c>
      <c r="E98" s="480" t="s">
        <v>707</v>
      </c>
      <c r="F98" s="480">
        <v>0</v>
      </c>
      <c r="G98" s="480">
        <v>0</v>
      </c>
      <c r="H98" s="480">
        <v>51</v>
      </c>
      <c r="I98" s="480">
        <v>46</v>
      </c>
      <c r="J98" s="480">
        <v>48</v>
      </c>
      <c r="K98" s="480">
        <v>53</v>
      </c>
      <c r="L98" s="480">
        <v>66</v>
      </c>
      <c r="M98" s="480">
        <v>53</v>
      </c>
      <c r="N98" s="480">
        <v>77</v>
      </c>
      <c r="O98" s="480">
        <v>93</v>
      </c>
      <c r="P98" s="480">
        <v>106</v>
      </c>
      <c r="Q98" s="480">
        <v>101</v>
      </c>
      <c r="R98" s="480">
        <v>107</v>
      </c>
      <c r="S98" s="480">
        <v>104</v>
      </c>
      <c r="T98" s="480">
        <v>94</v>
      </c>
      <c r="U98" s="480">
        <v>88</v>
      </c>
      <c r="V98" s="480">
        <v>70</v>
      </c>
      <c r="W98" s="480">
        <v>100</v>
      </c>
      <c r="X98" s="480">
        <v>89</v>
      </c>
      <c r="Y98" s="480">
        <v>93</v>
      </c>
      <c r="Z98" s="480">
        <v>31</v>
      </c>
      <c r="AA98" s="480">
        <v>46</v>
      </c>
      <c r="AB98" s="480">
        <v>41</v>
      </c>
      <c r="AC98" s="480">
        <v>48</v>
      </c>
      <c r="AD98" s="480">
        <v>44</v>
      </c>
      <c r="AE98" s="480">
        <v>43</v>
      </c>
      <c r="AF98" s="480">
        <v>0</v>
      </c>
      <c r="AG98" s="480">
        <v>0</v>
      </c>
      <c r="AH98" s="480">
        <v>0</v>
      </c>
      <c r="AI98" s="480">
        <v>0</v>
      </c>
      <c r="AJ98" s="480">
        <v>0</v>
      </c>
      <c r="AK98" s="480">
        <v>0</v>
      </c>
      <c r="AL98" s="480">
        <v>0</v>
      </c>
      <c r="AM98" s="480">
        <v>0</v>
      </c>
      <c r="AN98" s="480">
        <v>0</v>
      </c>
      <c r="AO98" s="480">
        <v>0</v>
      </c>
      <c r="AP98" s="480">
        <v>0</v>
      </c>
      <c r="AQ98" s="480">
        <v>0</v>
      </c>
      <c r="AR98" s="480">
        <v>0</v>
      </c>
      <c r="AS98" s="480">
        <v>0</v>
      </c>
      <c r="AT98" s="480">
        <v>0</v>
      </c>
      <c r="AU98" s="480">
        <v>0</v>
      </c>
      <c r="AV98" s="480">
        <v>0</v>
      </c>
      <c r="AW98" s="480">
        <v>0</v>
      </c>
      <c r="AX98" s="480">
        <v>0</v>
      </c>
      <c r="AY98" s="480">
        <v>0</v>
      </c>
      <c r="AZ98" s="480">
        <v>0</v>
      </c>
      <c r="BA98" s="480">
        <v>0</v>
      </c>
      <c r="BB98" s="480">
        <v>0</v>
      </c>
      <c r="BC98" s="480">
        <v>0</v>
      </c>
      <c r="BD98" s="480">
        <v>0</v>
      </c>
      <c r="BE98" s="480">
        <v>0</v>
      </c>
      <c r="BF98" s="481">
        <f t="shared" si="3"/>
        <v>824</v>
      </c>
      <c r="BG98" s="481">
        <f t="shared" si="3"/>
        <v>868</v>
      </c>
      <c r="BH98" s="482">
        <f t="shared" si="4"/>
        <v>0</v>
      </c>
      <c r="BI98" s="482">
        <f t="shared" si="4"/>
        <v>0</v>
      </c>
      <c r="BJ98" s="483">
        <f t="shared" si="5"/>
        <v>824</v>
      </c>
      <c r="BK98" s="483">
        <f t="shared" si="5"/>
        <v>868</v>
      </c>
    </row>
    <row r="99" spans="1:63" ht="24.9" x14ac:dyDescent="0.45">
      <c r="A99" s="480" t="s">
        <v>800</v>
      </c>
      <c r="B99" s="480" t="s">
        <v>461</v>
      </c>
      <c r="C99" s="480" t="s">
        <v>3</v>
      </c>
      <c r="D99" s="480" t="s">
        <v>706</v>
      </c>
      <c r="E99" s="480" t="s">
        <v>707</v>
      </c>
      <c r="F99" s="480">
        <v>0</v>
      </c>
      <c r="G99" s="480">
        <v>0</v>
      </c>
      <c r="H99" s="480">
        <v>6</v>
      </c>
      <c r="I99" s="480">
        <v>3</v>
      </c>
      <c r="J99" s="480">
        <v>10</v>
      </c>
      <c r="K99" s="480">
        <v>4</v>
      </c>
      <c r="L99" s="480">
        <v>9</v>
      </c>
      <c r="M99" s="480">
        <v>6</v>
      </c>
      <c r="N99" s="480">
        <v>20</v>
      </c>
      <c r="O99" s="480">
        <v>9</v>
      </c>
      <c r="P99" s="480">
        <v>11</v>
      </c>
      <c r="Q99" s="480">
        <v>12</v>
      </c>
      <c r="R99" s="480">
        <v>18</v>
      </c>
      <c r="S99" s="480">
        <v>19</v>
      </c>
      <c r="T99" s="480">
        <v>9</v>
      </c>
      <c r="U99" s="480">
        <v>15</v>
      </c>
      <c r="V99" s="480">
        <v>13</v>
      </c>
      <c r="W99" s="480">
        <v>12</v>
      </c>
      <c r="X99" s="480">
        <v>13</v>
      </c>
      <c r="Y99" s="480">
        <v>9</v>
      </c>
      <c r="Z99" s="480">
        <v>0</v>
      </c>
      <c r="AA99" s="480">
        <v>0</v>
      </c>
      <c r="AB99" s="480">
        <v>0</v>
      </c>
      <c r="AC99" s="480">
        <v>0</v>
      </c>
      <c r="AD99" s="480">
        <v>0</v>
      </c>
      <c r="AE99" s="480">
        <v>0</v>
      </c>
      <c r="AF99" s="480">
        <v>0</v>
      </c>
      <c r="AG99" s="480">
        <v>0</v>
      </c>
      <c r="AH99" s="480">
        <v>0</v>
      </c>
      <c r="AI99" s="480">
        <v>0</v>
      </c>
      <c r="AJ99" s="480">
        <v>0</v>
      </c>
      <c r="AK99" s="480">
        <v>0</v>
      </c>
      <c r="AL99" s="480">
        <v>0</v>
      </c>
      <c r="AM99" s="480">
        <v>0</v>
      </c>
      <c r="AN99" s="480">
        <v>0</v>
      </c>
      <c r="AO99" s="480">
        <v>0</v>
      </c>
      <c r="AP99" s="480">
        <v>0</v>
      </c>
      <c r="AQ99" s="480">
        <v>0</v>
      </c>
      <c r="AR99" s="480">
        <v>0</v>
      </c>
      <c r="AS99" s="480">
        <v>0</v>
      </c>
      <c r="AT99" s="480">
        <v>0</v>
      </c>
      <c r="AU99" s="480">
        <v>0</v>
      </c>
      <c r="AV99" s="480">
        <v>0</v>
      </c>
      <c r="AW99" s="480">
        <v>0</v>
      </c>
      <c r="AX99" s="480">
        <v>0</v>
      </c>
      <c r="AY99" s="480">
        <v>0</v>
      </c>
      <c r="AZ99" s="480">
        <v>0</v>
      </c>
      <c r="BA99" s="480">
        <v>0</v>
      </c>
      <c r="BB99" s="480">
        <v>0</v>
      </c>
      <c r="BC99" s="480">
        <v>0</v>
      </c>
      <c r="BD99" s="480">
        <v>0</v>
      </c>
      <c r="BE99" s="480">
        <v>0</v>
      </c>
      <c r="BF99" s="481">
        <f t="shared" si="3"/>
        <v>109</v>
      </c>
      <c r="BG99" s="481">
        <f t="shared" si="3"/>
        <v>89</v>
      </c>
      <c r="BH99" s="482">
        <f t="shared" si="4"/>
        <v>0</v>
      </c>
      <c r="BI99" s="482">
        <f t="shared" si="4"/>
        <v>0</v>
      </c>
      <c r="BJ99" s="483">
        <f t="shared" si="5"/>
        <v>109</v>
      </c>
      <c r="BK99" s="483">
        <f t="shared" si="5"/>
        <v>89</v>
      </c>
    </row>
    <row r="100" spans="1:63" ht="24.9" x14ac:dyDescent="0.45">
      <c r="A100" s="480" t="s">
        <v>801</v>
      </c>
      <c r="B100" s="480" t="s">
        <v>461</v>
      </c>
      <c r="C100" s="480" t="s">
        <v>3</v>
      </c>
      <c r="D100" s="480" t="s">
        <v>706</v>
      </c>
      <c r="E100" s="480" t="s">
        <v>802</v>
      </c>
      <c r="F100" s="480">
        <v>32</v>
      </c>
      <c r="G100" s="480">
        <v>23</v>
      </c>
      <c r="H100" s="480">
        <v>65</v>
      </c>
      <c r="I100" s="480">
        <v>49</v>
      </c>
      <c r="J100" s="480">
        <v>51</v>
      </c>
      <c r="K100" s="480">
        <v>78</v>
      </c>
      <c r="L100" s="480">
        <v>39</v>
      </c>
      <c r="M100" s="480">
        <v>67</v>
      </c>
      <c r="N100" s="480">
        <v>0</v>
      </c>
      <c r="O100" s="480">
        <v>0</v>
      </c>
      <c r="P100" s="480">
        <v>0</v>
      </c>
      <c r="Q100" s="480">
        <v>0</v>
      </c>
      <c r="R100" s="480">
        <v>0</v>
      </c>
      <c r="S100" s="480">
        <v>0</v>
      </c>
      <c r="T100" s="480">
        <v>0</v>
      </c>
      <c r="U100" s="480">
        <v>0</v>
      </c>
      <c r="V100" s="480">
        <v>0</v>
      </c>
      <c r="W100" s="480">
        <v>0</v>
      </c>
      <c r="X100" s="480">
        <v>0</v>
      </c>
      <c r="Y100" s="480">
        <v>0</v>
      </c>
      <c r="Z100" s="480">
        <v>0</v>
      </c>
      <c r="AA100" s="480">
        <v>0</v>
      </c>
      <c r="AB100" s="480">
        <v>0</v>
      </c>
      <c r="AC100" s="480">
        <v>0</v>
      </c>
      <c r="AD100" s="480">
        <v>0</v>
      </c>
      <c r="AE100" s="480">
        <v>0</v>
      </c>
      <c r="AF100" s="480">
        <v>0</v>
      </c>
      <c r="AG100" s="480">
        <v>0</v>
      </c>
      <c r="AH100" s="480">
        <v>0</v>
      </c>
      <c r="AI100" s="480">
        <v>0</v>
      </c>
      <c r="AJ100" s="480">
        <v>0</v>
      </c>
      <c r="AK100" s="480">
        <v>0</v>
      </c>
      <c r="AL100" s="480">
        <v>0</v>
      </c>
      <c r="AM100" s="480">
        <v>0</v>
      </c>
      <c r="AN100" s="480">
        <v>0</v>
      </c>
      <c r="AO100" s="480">
        <v>0</v>
      </c>
      <c r="AP100" s="480">
        <v>0</v>
      </c>
      <c r="AQ100" s="480">
        <v>0</v>
      </c>
      <c r="AR100" s="480">
        <v>0</v>
      </c>
      <c r="AS100" s="480">
        <v>0</v>
      </c>
      <c r="AT100" s="480">
        <v>0</v>
      </c>
      <c r="AU100" s="480">
        <v>0</v>
      </c>
      <c r="AV100" s="480">
        <v>0</v>
      </c>
      <c r="AW100" s="480">
        <v>0</v>
      </c>
      <c r="AX100" s="480">
        <v>0</v>
      </c>
      <c r="AY100" s="480">
        <v>0</v>
      </c>
      <c r="AZ100" s="480">
        <v>0</v>
      </c>
      <c r="BA100" s="480">
        <v>0</v>
      </c>
      <c r="BB100" s="480">
        <v>0</v>
      </c>
      <c r="BC100" s="480">
        <v>0</v>
      </c>
      <c r="BD100" s="480">
        <v>0</v>
      </c>
      <c r="BE100" s="480">
        <v>0</v>
      </c>
      <c r="BF100" s="481">
        <f t="shared" si="3"/>
        <v>187</v>
      </c>
      <c r="BG100" s="481">
        <f t="shared" si="3"/>
        <v>217</v>
      </c>
      <c r="BH100" s="482">
        <f t="shared" si="4"/>
        <v>0</v>
      </c>
      <c r="BI100" s="482">
        <f t="shared" si="4"/>
        <v>0</v>
      </c>
      <c r="BJ100" s="483">
        <f t="shared" si="5"/>
        <v>187</v>
      </c>
      <c r="BK100" s="483">
        <f t="shared" si="5"/>
        <v>217</v>
      </c>
    </row>
    <row r="101" spans="1:63" x14ac:dyDescent="0.45">
      <c r="A101" s="480" t="s">
        <v>803</v>
      </c>
      <c r="B101" s="480" t="s">
        <v>461</v>
      </c>
      <c r="C101" s="480" t="s">
        <v>3</v>
      </c>
      <c r="D101" s="480" t="s">
        <v>702</v>
      </c>
      <c r="E101" s="480" t="s">
        <v>725</v>
      </c>
      <c r="F101" s="480">
        <v>0</v>
      </c>
      <c r="G101" s="480">
        <v>0</v>
      </c>
      <c r="H101" s="480">
        <v>3</v>
      </c>
      <c r="I101" s="480">
        <v>10</v>
      </c>
      <c r="J101" s="480">
        <v>5</v>
      </c>
      <c r="K101" s="480">
        <v>8</v>
      </c>
      <c r="L101" s="480">
        <v>9</v>
      </c>
      <c r="M101" s="480">
        <v>6</v>
      </c>
      <c r="N101" s="480">
        <v>9</v>
      </c>
      <c r="O101" s="480">
        <v>4</v>
      </c>
      <c r="P101" s="480">
        <v>6</v>
      </c>
      <c r="Q101" s="480">
        <v>5</v>
      </c>
      <c r="R101" s="480">
        <v>3</v>
      </c>
      <c r="S101" s="480">
        <v>6</v>
      </c>
      <c r="T101" s="480">
        <v>7</v>
      </c>
      <c r="U101" s="480">
        <v>5</v>
      </c>
      <c r="V101" s="480">
        <v>5</v>
      </c>
      <c r="W101" s="480">
        <v>6</v>
      </c>
      <c r="X101" s="480">
        <v>6</v>
      </c>
      <c r="Y101" s="480">
        <v>4</v>
      </c>
      <c r="Z101" s="480">
        <v>0</v>
      </c>
      <c r="AA101" s="480">
        <v>0</v>
      </c>
      <c r="AB101" s="480">
        <v>0</v>
      </c>
      <c r="AC101" s="480">
        <v>0</v>
      </c>
      <c r="AD101" s="480">
        <v>0</v>
      </c>
      <c r="AE101" s="480">
        <v>0</v>
      </c>
      <c r="AF101" s="480">
        <v>0</v>
      </c>
      <c r="AG101" s="480">
        <v>0</v>
      </c>
      <c r="AH101" s="480">
        <v>0</v>
      </c>
      <c r="AI101" s="480">
        <v>0</v>
      </c>
      <c r="AJ101" s="480">
        <v>0</v>
      </c>
      <c r="AK101" s="480">
        <v>0</v>
      </c>
      <c r="AL101" s="480">
        <v>0</v>
      </c>
      <c r="AM101" s="480">
        <v>0</v>
      </c>
      <c r="AN101" s="480">
        <v>0</v>
      </c>
      <c r="AO101" s="480">
        <v>0</v>
      </c>
      <c r="AP101" s="480">
        <v>0</v>
      </c>
      <c r="AQ101" s="480">
        <v>0</v>
      </c>
      <c r="AR101" s="480">
        <v>0</v>
      </c>
      <c r="AS101" s="480">
        <v>0</v>
      </c>
      <c r="AT101" s="480">
        <v>0</v>
      </c>
      <c r="AU101" s="480">
        <v>0</v>
      </c>
      <c r="AV101" s="480">
        <v>0</v>
      </c>
      <c r="AW101" s="480">
        <v>0</v>
      </c>
      <c r="AX101" s="480">
        <v>0</v>
      </c>
      <c r="AY101" s="480">
        <v>0</v>
      </c>
      <c r="AZ101" s="480">
        <v>0</v>
      </c>
      <c r="BA101" s="480">
        <v>0</v>
      </c>
      <c r="BB101" s="480">
        <v>0</v>
      </c>
      <c r="BC101" s="480">
        <v>0</v>
      </c>
      <c r="BD101" s="480">
        <v>0</v>
      </c>
      <c r="BE101" s="480">
        <v>0</v>
      </c>
      <c r="BF101" s="481">
        <f t="shared" si="3"/>
        <v>53</v>
      </c>
      <c r="BG101" s="481">
        <f t="shared" si="3"/>
        <v>54</v>
      </c>
      <c r="BH101" s="482">
        <f t="shared" si="4"/>
        <v>0</v>
      </c>
      <c r="BI101" s="482">
        <f t="shared" si="4"/>
        <v>0</v>
      </c>
      <c r="BJ101" s="483">
        <f t="shared" si="5"/>
        <v>53</v>
      </c>
      <c r="BK101" s="483">
        <f t="shared" si="5"/>
        <v>54</v>
      </c>
    </row>
    <row r="102" spans="1:63" x14ac:dyDescent="0.45">
      <c r="A102" s="480" t="s">
        <v>804</v>
      </c>
      <c r="B102" s="480" t="s">
        <v>461</v>
      </c>
      <c r="C102" s="480" t="s">
        <v>3</v>
      </c>
      <c r="D102" s="480" t="s">
        <v>702</v>
      </c>
      <c r="E102" s="480" t="s">
        <v>725</v>
      </c>
      <c r="F102" s="480">
        <v>0</v>
      </c>
      <c r="G102" s="480">
        <v>0</v>
      </c>
      <c r="H102" s="480">
        <v>0</v>
      </c>
      <c r="I102" s="480">
        <v>0</v>
      </c>
      <c r="J102" s="480">
        <v>4</v>
      </c>
      <c r="K102" s="480">
        <v>3</v>
      </c>
      <c r="L102" s="480">
        <v>10</v>
      </c>
      <c r="M102" s="480">
        <v>4</v>
      </c>
      <c r="N102" s="480">
        <v>13</v>
      </c>
      <c r="O102" s="480">
        <v>7</v>
      </c>
      <c r="P102" s="480">
        <v>13</v>
      </c>
      <c r="Q102" s="480">
        <v>14</v>
      </c>
      <c r="R102" s="480">
        <v>12</v>
      </c>
      <c r="S102" s="480">
        <v>6</v>
      </c>
      <c r="T102" s="480">
        <v>7</v>
      </c>
      <c r="U102" s="480">
        <v>11</v>
      </c>
      <c r="V102" s="480">
        <v>13</v>
      </c>
      <c r="W102" s="480">
        <v>14</v>
      </c>
      <c r="X102" s="480">
        <v>13</v>
      </c>
      <c r="Y102" s="480">
        <v>12</v>
      </c>
      <c r="Z102" s="480">
        <v>14</v>
      </c>
      <c r="AA102" s="480">
        <v>14</v>
      </c>
      <c r="AB102" s="480">
        <v>15</v>
      </c>
      <c r="AC102" s="480">
        <v>9</v>
      </c>
      <c r="AD102" s="480">
        <v>10</v>
      </c>
      <c r="AE102" s="480">
        <v>15</v>
      </c>
      <c r="AF102" s="480">
        <v>0</v>
      </c>
      <c r="AG102" s="480">
        <v>0</v>
      </c>
      <c r="AH102" s="480">
        <v>0</v>
      </c>
      <c r="AI102" s="480">
        <v>0</v>
      </c>
      <c r="AJ102" s="480">
        <v>0</v>
      </c>
      <c r="AK102" s="480">
        <v>0</v>
      </c>
      <c r="AL102" s="480">
        <v>0</v>
      </c>
      <c r="AM102" s="480">
        <v>0</v>
      </c>
      <c r="AN102" s="480">
        <v>0</v>
      </c>
      <c r="AO102" s="480">
        <v>0</v>
      </c>
      <c r="AP102" s="480">
        <v>0</v>
      </c>
      <c r="AQ102" s="480">
        <v>0</v>
      </c>
      <c r="AR102" s="480">
        <v>0</v>
      </c>
      <c r="AS102" s="480">
        <v>0</v>
      </c>
      <c r="AT102" s="480">
        <v>0</v>
      </c>
      <c r="AU102" s="480">
        <v>0</v>
      </c>
      <c r="AV102" s="480">
        <v>0</v>
      </c>
      <c r="AW102" s="480">
        <v>0</v>
      </c>
      <c r="AX102" s="480">
        <v>0</v>
      </c>
      <c r="AY102" s="480">
        <v>0</v>
      </c>
      <c r="AZ102" s="480">
        <v>0</v>
      </c>
      <c r="BA102" s="480">
        <v>0</v>
      </c>
      <c r="BB102" s="480">
        <v>0</v>
      </c>
      <c r="BC102" s="480">
        <v>0</v>
      </c>
      <c r="BD102" s="480">
        <v>0</v>
      </c>
      <c r="BE102" s="480">
        <v>0</v>
      </c>
      <c r="BF102" s="481">
        <f t="shared" si="3"/>
        <v>124</v>
      </c>
      <c r="BG102" s="481">
        <f t="shared" si="3"/>
        <v>109</v>
      </c>
      <c r="BH102" s="482">
        <f t="shared" si="4"/>
        <v>0</v>
      </c>
      <c r="BI102" s="482">
        <f t="shared" si="4"/>
        <v>0</v>
      </c>
      <c r="BJ102" s="483">
        <f t="shared" si="5"/>
        <v>124</v>
      </c>
      <c r="BK102" s="483">
        <f t="shared" si="5"/>
        <v>109</v>
      </c>
    </row>
    <row r="103" spans="1:63" x14ac:dyDescent="0.45">
      <c r="A103" s="480" t="s">
        <v>805</v>
      </c>
      <c r="B103" s="480" t="s">
        <v>461</v>
      </c>
      <c r="C103" s="480" t="s">
        <v>3</v>
      </c>
      <c r="D103" s="480" t="s">
        <v>702</v>
      </c>
      <c r="E103" s="480" t="s">
        <v>725</v>
      </c>
      <c r="F103" s="480">
        <v>0</v>
      </c>
      <c r="G103" s="480">
        <v>0</v>
      </c>
      <c r="H103" s="480">
        <v>0</v>
      </c>
      <c r="I103" s="480">
        <v>0</v>
      </c>
      <c r="J103" s="480">
        <v>3</v>
      </c>
      <c r="K103" s="480">
        <v>4</v>
      </c>
      <c r="L103" s="480">
        <v>7</v>
      </c>
      <c r="M103" s="480">
        <v>7</v>
      </c>
      <c r="N103" s="480">
        <v>10</v>
      </c>
      <c r="O103" s="480">
        <v>1</v>
      </c>
      <c r="P103" s="480">
        <v>4</v>
      </c>
      <c r="Q103" s="480">
        <v>8</v>
      </c>
      <c r="R103" s="480">
        <v>9</v>
      </c>
      <c r="S103" s="480">
        <v>5</v>
      </c>
      <c r="T103" s="480">
        <v>5</v>
      </c>
      <c r="U103" s="480">
        <v>5</v>
      </c>
      <c r="V103" s="480">
        <v>9</v>
      </c>
      <c r="W103" s="480">
        <v>6</v>
      </c>
      <c r="X103" s="480">
        <v>5</v>
      </c>
      <c r="Y103" s="480">
        <v>7</v>
      </c>
      <c r="Z103" s="480">
        <v>0</v>
      </c>
      <c r="AA103" s="480">
        <v>0</v>
      </c>
      <c r="AB103" s="480">
        <v>0</v>
      </c>
      <c r="AC103" s="480">
        <v>0</v>
      </c>
      <c r="AD103" s="480">
        <v>0</v>
      </c>
      <c r="AE103" s="480">
        <v>0</v>
      </c>
      <c r="AF103" s="480">
        <v>0</v>
      </c>
      <c r="AG103" s="480">
        <v>0</v>
      </c>
      <c r="AH103" s="480">
        <v>0</v>
      </c>
      <c r="AI103" s="480">
        <v>0</v>
      </c>
      <c r="AJ103" s="480">
        <v>0</v>
      </c>
      <c r="AK103" s="480">
        <v>0</v>
      </c>
      <c r="AL103" s="480">
        <v>0</v>
      </c>
      <c r="AM103" s="480">
        <v>0</v>
      </c>
      <c r="AN103" s="480">
        <v>0</v>
      </c>
      <c r="AO103" s="480">
        <v>0</v>
      </c>
      <c r="AP103" s="480">
        <v>0</v>
      </c>
      <c r="AQ103" s="480">
        <v>0</v>
      </c>
      <c r="AR103" s="480">
        <v>0</v>
      </c>
      <c r="AS103" s="480">
        <v>0</v>
      </c>
      <c r="AT103" s="480">
        <v>0</v>
      </c>
      <c r="AU103" s="480">
        <v>0</v>
      </c>
      <c r="AV103" s="480">
        <v>0</v>
      </c>
      <c r="AW103" s="480">
        <v>0</v>
      </c>
      <c r="AX103" s="480">
        <v>0</v>
      </c>
      <c r="AY103" s="480">
        <v>0</v>
      </c>
      <c r="AZ103" s="480">
        <v>0</v>
      </c>
      <c r="BA103" s="480">
        <v>0</v>
      </c>
      <c r="BB103" s="480">
        <v>0</v>
      </c>
      <c r="BC103" s="480">
        <v>0</v>
      </c>
      <c r="BD103" s="480">
        <v>0</v>
      </c>
      <c r="BE103" s="480">
        <v>0</v>
      </c>
      <c r="BF103" s="481">
        <f t="shared" si="3"/>
        <v>52</v>
      </c>
      <c r="BG103" s="481">
        <f t="shared" si="3"/>
        <v>43</v>
      </c>
      <c r="BH103" s="482">
        <f t="shared" si="4"/>
        <v>0</v>
      </c>
      <c r="BI103" s="482">
        <f t="shared" si="4"/>
        <v>0</v>
      </c>
      <c r="BJ103" s="483">
        <f t="shared" si="5"/>
        <v>52</v>
      </c>
      <c r="BK103" s="483">
        <f t="shared" si="5"/>
        <v>43</v>
      </c>
    </row>
    <row r="104" spans="1:63" x14ac:dyDescent="0.45">
      <c r="A104" s="480" t="s">
        <v>806</v>
      </c>
      <c r="B104" s="480" t="s">
        <v>461</v>
      </c>
      <c r="C104" s="480" t="s">
        <v>3</v>
      </c>
      <c r="D104" s="480" t="s">
        <v>702</v>
      </c>
      <c r="E104" s="480" t="s">
        <v>725</v>
      </c>
      <c r="F104" s="480">
        <v>0</v>
      </c>
      <c r="G104" s="480">
        <v>0</v>
      </c>
      <c r="H104" s="480">
        <v>1</v>
      </c>
      <c r="I104" s="480">
        <v>4</v>
      </c>
      <c r="J104" s="480">
        <v>4</v>
      </c>
      <c r="K104" s="480">
        <v>6</v>
      </c>
      <c r="L104" s="480">
        <v>8</v>
      </c>
      <c r="M104" s="480">
        <v>6</v>
      </c>
      <c r="N104" s="480">
        <v>3</v>
      </c>
      <c r="O104" s="480">
        <v>3</v>
      </c>
      <c r="P104" s="480">
        <v>1</v>
      </c>
      <c r="Q104" s="480">
        <v>10</v>
      </c>
      <c r="R104" s="480">
        <v>2</v>
      </c>
      <c r="S104" s="480">
        <v>3</v>
      </c>
      <c r="T104" s="480">
        <v>1</v>
      </c>
      <c r="U104" s="480">
        <v>8</v>
      </c>
      <c r="V104" s="480">
        <v>3</v>
      </c>
      <c r="W104" s="480">
        <v>4</v>
      </c>
      <c r="X104" s="480">
        <v>2</v>
      </c>
      <c r="Y104" s="480">
        <v>1</v>
      </c>
      <c r="Z104" s="480">
        <v>0</v>
      </c>
      <c r="AA104" s="480">
        <v>0</v>
      </c>
      <c r="AB104" s="480">
        <v>0</v>
      </c>
      <c r="AC104" s="480">
        <v>0</v>
      </c>
      <c r="AD104" s="480">
        <v>0</v>
      </c>
      <c r="AE104" s="480">
        <v>0</v>
      </c>
      <c r="AF104" s="480">
        <v>0</v>
      </c>
      <c r="AG104" s="480">
        <v>0</v>
      </c>
      <c r="AH104" s="480">
        <v>0</v>
      </c>
      <c r="AI104" s="480">
        <v>0</v>
      </c>
      <c r="AJ104" s="480">
        <v>0</v>
      </c>
      <c r="AK104" s="480">
        <v>0</v>
      </c>
      <c r="AL104" s="480">
        <v>0</v>
      </c>
      <c r="AM104" s="480">
        <v>0</v>
      </c>
      <c r="AN104" s="480">
        <v>0</v>
      </c>
      <c r="AO104" s="480">
        <v>0</v>
      </c>
      <c r="AP104" s="480">
        <v>0</v>
      </c>
      <c r="AQ104" s="480">
        <v>0</v>
      </c>
      <c r="AR104" s="480">
        <v>0</v>
      </c>
      <c r="AS104" s="480">
        <v>0</v>
      </c>
      <c r="AT104" s="480">
        <v>0</v>
      </c>
      <c r="AU104" s="480">
        <v>0</v>
      </c>
      <c r="AV104" s="480">
        <v>0</v>
      </c>
      <c r="AW104" s="480">
        <v>0</v>
      </c>
      <c r="AX104" s="480">
        <v>0</v>
      </c>
      <c r="AY104" s="480">
        <v>0</v>
      </c>
      <c r="AZ104" s="480">
        <v>0</v>
      </c>
      <c r="BA104" s="480">
        <v>0</v>
      </c>
      <c r="BB104" s="480">
        <v>0</v>
      </c>
      <c r="BC104" s="480">
        <v>0</v>
      </c>
      <c r="BD104" s="480">
        <v>0</v>
      </c>
      <c r="BE104" s="480">
        <v>0</v>
      </c>
      <c r="BF104" s="481">
        <f t="shared" si="3"/>
        <v>25</v>
      </c>
      <c r="BG104" s="481">
        <f t="shared" si="3"/>
        <v>45</v>
      </c>
      <c r="BH104" s="482">
        <f t="shared" si="4"/>
        <v>0</v>
      </c>
      <c r="BI104" s="482">
        <f t="shared" si="4"/>
        <v>0</v>
      </c>
      <c r="BJ104" s="483">
        <f t="shared" si="5"/>
        <v>25</v>
      </c>
      <c r="BK104" s="483">
        <f t="shared" si="5"/>
        <v>45</v>
      </c>
    </row>
    <row r="105" spans="1:63" x14ac:dyDescent="0.45">
      <c r="A105" s="480" t="s">
        <v>807</v>
      </c>
      <c r="B105" s="480" t="s">
        <v>461</v>
      </c>
      <c r="C105" s="480" t="s">
        <v>3</v>
      </c>
      <c r="D105" s="480" t="s">
        <v>702</v>
      </c>
      <c r="E105" s="480" t="s">
        <v>725</v>
      </c>
      <c r="F105" s="480">
        <v>0</v>
      </c>
      <c r="G105" s="480">
        <v>0</v>
      </c>
      <c r="H105" s="480">
        <v>0</v>
      </c>
      <c r="I105" s="480">
        <v>0</v>
      </c>
      <c r="J105" s="480">
        <v>7</v>
      </c>
      <c r="K105" s="480">
        <v>4</v>
      </c>
      <c r="L105" s="480">
        <v>7</v>
      </c>
      <c r="M105" s="480">
        <v>6</v>
      </c>
      <c r="N105" s="480">
        <v>4</v>
      </c>
      <c r="O105" s="480">
        <v>8</v>
      </c>
      <c r="P105" s="480">
        <v>9</v>
      </c>
      <c r="Q105" s="480">
        <v>4</v>
      </c>
      <c r="R105" s="480">
        <v>5</v>
      </c>
      <c r="S105" s="480">
        <v>10</v>
      </c>
      <c r="T105" s="480">
        <v>8</v>
      </c>
      <c r="U105" s="480">
        <v>7</v>
      </c>
      <c r="V105" s="480">
        <v>7</v>
      </c>
      <c r="W105" s="480">
        <v>4</v>
      </c>
      <c r="X105" s="480">
        <v>11</v>
      </c>
      <c r="Y105" s="480">
        <v>3</v>
      </c>
      <c r="Z105" s="480">
        <v>0</v>
      </c>
      <c r="AA105" s="480">
        <v>0</v>
      </c>
      <c r="AB105" s="480">
        <v>0</v>
      </c>
      <c r="AC105" s="480">
        <v>0</v>
      </c>
      <c r="AD105" s="480">
        <v>0</v>
      </c>
      <c r="AE105" s="480">
        <v>0</v>
      </c>
      <c r="AF105" s="480">
        <v>0</v>
      </c>
      <c r="AG105" s="480">
        <v>0</v>
      </c>
      <c r="AH105" s="480">
        <v>0</v>
      </c>
      <c r="AI105" s="480">
        <v>0</v>
      </c>
      <c r="AJ105" s="480">
        <v>0</v>
      </c>
      <c r="AK105" s="480">
        <v>0</v>
      </c>
      <c r="AL105" s="480">
        <v>0</v>
      </c>
      <c r="AM105" s="480">
        <v>0</v>
      </c>
      <c r="AN105" s="480">
        <v>0</v>
      </c>
      <c r="AO105" s="480">
        <v>0</v>
      </c>
      <c r="AP105" s="480">
        <v>0</v>
      </c>
      <c r="AQ105" s="480">
        <v>0</v>
      </c>
      <c r="AR105" s="480">
        <v>0</v>
      </c>
      <c r="AS105" s="480">
        <v>0</v>
      </c>
      <c r="AT105" s="480">
        <v>0</v>
      </c>
      <c r="AU105" s="480">
        <v>0</v>
      </c>
      <c r="AV105" s="480">
        <v>0</v>
      </c>
      <c r="AW105" s="480">
        <v>0</v>
      </c>
      <c r="AX105" s="480">
        <v>0</v>
      </c>
      <c r="AY105" s="480">
        <v>0</v>
      </c>
      <c r="AZ105" s="480">
        <v>0</v>
      </c>
      <c r="BA105" s="480">
        <v>0</v>
      </c>
      <c r="BB105" s="480">
        <v>0</v>
      </c>
      <c r="BC105" s="480">
        <v>0</v>
      </c>
      <c r="BD105" s="480">
        <v>0</v>
      </c>
      <c r="BE105" s="480">
        <v>0</v>
      </c>
      <c r="BF105" s="481">
        <f t="shared" si="3"/>
        <v>58</v>
      </c>
      <c r="BG105" s="481">
        <f t="shared" si="3"/>
        <v>46</v>
      </c>
      <c r="BH105" s="482">
        <f t="shared" si="4"/>
        <v>0</v>
      </c>
      <c r="BI105" s="482">
        <f t="shared" si="4"/>
        <v>0</v>
      </c>
      <c r="BJ105" s="483">
        <f t="shared" si="5"/>
        <v>58</v>
      </c>
      <c r="BK105" s="483">
        <f t="shared" si="5"/>
        <v>46</v>
      </c>
    </row>
    <row r="106" spans="1:63" x14ac:dyDescent="0.45">
      <c r="A106" s="480" t="s">
        <v>808</v>
      </c>
      <c r="B106" s="480" t="s">
        <v>461</v>
      </c>
      <c r="C106" s="480" t="s">
        <v>3</v>
      </c>
      <c r="D106" s="480" t="s">
        <v>702</v>
      </c>
      <c r="E106" s="480" t="s">
        <v>725</v>
      </c>
      <c r="F106" s="480">
        <v>0</v>
      </c>
      <c r="G106" s="480">
        <v>0</v>
      </c>
      <c r="H106" s="480">
        <v>17</v>
      </c>
      <c r="I106" s="480">
        <v>11</v>
      </c>
      <c r="J106" s="480">
        <v>20</v>
      </c>
      <c r="K106" s="480">
        <v>21</v>
      </c>
      <c r="L106" s="480">
        <v>16</v>
      </c>
      <c r="M106" s="480">
        <v>20</v>
      </c>
      <c r="N106" s="480">
        <v>16</v>
      </c>
      <c r="O106" s="480">
        <v>17</v>
      </c>
      <c r="P106" s="480">
        <v>16</v>
      </c>
      <c r="Q106" s="480">
        <v>22</v>
      </c>
      <c r="R106" s="480">
        <v>33</v>
      </c>
      <c r="S106" s="480">
        <v>26</v>
      </c>
      <c r="T106" s="480">
        <v>11</v>
      </c>
      <c r="U106" s="480">
        <v>19</v>
      </c>
      <c r="V106" s="480">
        <v>21</v>
      </c>
      <c r="W106" s="480">
        <v>19</v>
      </c>
      <c r="X106" s="480">
        <v>13</v>
      </c>
      <c r="Y106" s="480">
        <v>11</v>
      </c>
      <c r="Z106" s="480">
        <v>0</v>
      </c>
      <c r="AA106" s="480">
        <v>0</v>
      </c>
      <c r="AB106" s="480">
        <v>0</v>
      </c>
      <c r="AC106" s="480">
        <v>0</v>
      </c>
      <c r="AD106" s="480">
        <v>0</v>
      </c>
      <c r="AE106" s="480">
        <v>0</v>
      </c>
      <c r="AF106" s="480">
        <v>0</v>
      </c>
      <c r="AG106" s="480">
        <v>0</v>
      </c>
      <c r="AH106" s="480">
        <v>0</v>
      </c>
      <c r="AI106" s="480">
        <v>0</v>
      </c>
      <c r="AJ106" s="480">
        <v>0</v>
      </c>
      <c r="AK106" s="480">
        <v>0</v>
      </c>
      <c r="AL106" s="480">
        <v>0</v>
      </c>
      <c r="AM106" s="480">
        <v>0</v>
      </c>
      <c r="AN106" s="480">
        <v>0</v>
      </c>
      <c r="AO106" s="480">
        <v>0</v>
      </c>
      <c r="AP106" s="480">
        <v>0</v>
      </c>
      <c r="AQ106" s="480">
        <v>0</v>
      </c>
      <c r="AR106" s="480">
        <v>0</v>
      </c>
      <c r="AS106" s="480">
        <v>0</v>
      </c>
      <c r="AT106" s="480">
        <v>0</v>
      </c>
      <c r="AU106" s="480">
        <v>0</v>
      </c>
      <c r="AV106" s="480">
        <v>0</v>
      </c>
      <c r="AW106" s="480">
        <v>0</v>
      </c>
      <c r="AX106" s="480">
        <v>0</v>
      </c>
      <c r="AY106" s="480">
        <v>0</v>
      </c>
      <c r="AZ106" s="480">
        <v>0</v>
      </c>
      <c r="BA106" s="480">
        <v>0</v>
      </c>
      <c r="BB106" s="480">
        <v>0</v>
      </c>
      <c r="BC106" s="480">
        <v>0</v>
      </c>
      <c r="BD106" s="480">
        <v>0</v>
      </c>
      <c r="BE106" s="480">
        <v>0</v>
      </c>
      <c r="BF106" s="481">
        <f t="shared" si="3"/>
        <v>163</v>
      </c>
      <c r="BG106" s="481">
        <f t="shared" si="3"/>
        <v>166</v>
      </c>
      <c r="BH106" s="482">
        <f t="shared" si="4"/>
        <v>0</v>
      </c>
      <c r="BI106" s="482">
        <f t="shared" si="4"/>
        <v>0</v>
      </c>
      <c r="BJ106" s="483">
        <f t="shared" si="5"/>
        <v>163</v>
      </c>
      <c r="BK106" s="483">
        <f t="shared" si="5"/>
        <v>166</v>
      </c>
    </row>
    <row r="107" spans="1:63" x14ac:dyDescent="0.45">
      <c r="A107" s="480" t="s">
        <v>809</v>
      </c>
      <c r="B107" s="480" t="s">
        <v>461</v>
      </c>
      <c r="C107" s="480" t="s">
        <v>3</v>
      </c>
      <c r="D107" s="480" t="s">
        <v>702</v>
      </c>
      <c r="E107" s="480" t="s">
        <v>725</v>
      </c>
      <c r="F107" s="480">
        <v>0</v>
      </c>
      <c r="G107" s="480">
        <v>0</v>
      </c>
      <c r="H107" s="480">
        <v>10</v>
      </c>
      <c r="I107" s="480">
        <v>9</v>
      </c>
      <c r="J107" s="480">
        <v>16</v>
      </c>
      <c r="K107" s="480">
        <v>13</v>
      </c>
      <c r="L107" s="480">
        <v>8</v>
      </c>
      <c r="M107" s="480">
        <v>7</v>
      </c>
      <c r="N107" s="480">
        <v>13</v>
      </c>
      <c r="O107" s="480">
        <v>8</v>
      </c>
      <c r="P107" s="480">
        <v>14</v>
      </c>
      <c r="Q107" s="480">
        <v>10</v>
      </c>
      <c r="R107" s="480">
        <v>17</v>
      </c>
      <c r="S107" s="480">
        <v>11</v>
      </c>
      <c r="T107" s="480">
        <v>13</v>
      </c>
      <c r="U107" s="480">
        <v>10</v>
      </c>
      <c r="V107" s="480">
        <v>18</v>
      </c>
      <c r="W107" s="480">
        <v>12</v>
      </c>
      <c r="X107" s="480">
        <v>13</v>
      </c>
      <c r="Y107" s="480">
        <v>12</v>
      </c>
      <c r="Z107" s="480">
        <v>0</v>
      </c>
      <c r="AA107" s="480">
        <v>0</v>
      </c>
      <c r="AB107" s="480">
        <v>0</v>
      </c>
      <c r="AC107" s="480">
        <v>0</v>
      </c>
      <c r="AD107" s="480">
        <v>0</v>
      </c>
      <c r="AE107" s="480">
        <v>0</v>
      </c>
      <c r="AF107" s="480">
        <v>0</v>
      </c>
      <c r="AG107" s="480">
        <v>0</v>
      </c>
      <c r="AH107" s="480">
        <v>0</v>
      </c>
      <c r="AI107" s="480">
        <v>0</v>
      </c>
      <c r="AJ107" s="480">
        <v>0</v>
      </c>
      <c r="AK107" s="480">
        <v>0</v>
      </c>
      <c r="AL107" s="480">
        <v>0</v>
      </c>
      <c r="AM107" s="480">
        <v>0</v>
      </c>
      <c r="AN107" s="480">
        <v>0</v>
      </c>
      <c r="AO107" s="480">
        <v>0</v>
      </c>
      <c r="AP107" s="480">
        <v>0</v>
      </c>
      <c r="AQ107" s="480">
        <v>0</v>
      </c>
      <c r="AR107" s="480">
        <v>0</v>
      </c>
      <c r="AS107" s="480">
        <v>0</v>
      </c>
      <c r="AT107" s="480">
        <v>0</v>
      </c>
      <c r="AU107" s="480">
        <v>0</v>
      </c>
      <c r="AV107" s="480">
        <v>0</v>
      </c>
      <c r="AW107" s="480">
        <v>0</v>
      </c>
      <c r="AX107" s="480">
        <v>0</v>
      </c>
      <c r="AY107" s="480">
        <v>0</v>
      </c>
      <c r="AZ107" s="480">
        <v>0</v>
      </c>
      <c r="BA107" s="480">
        <v>0</v>
      </c>
      <c r="BB107" s="480">
        <v>0</v>
      </c>
      <c r="BC107" s="480">
        <v>0</v>
      </c>
      <c r="BD107" s="480">
        <v>0</v>
      </c>
      <c r="BE107" s="480">
        <v>0</v>
      </c>
      <c r="BF107" s="481">
        <f t="shared" si="3"/>
        <v>122</v>
      </c>
      <c r="BG107" s="481">
        <f t="shared" si="3"/>
        <v>92</v>
      </c>
      <c r="BH107" s="482">
        <f t="shared" si="4"/>
        <v>0</v>
      </c>
      <c r="BI107" s="482">
        <f t="shared" si="4"/>
        <v>0</v>
      </c>
      <c r="BJ107" s="483">
        <f t="shared" si="5"/>
        <v>122</v>
      </c>
      <c r="BK107" s="483">
        <f t="shared" si="5"/>
        <v>92</v>
      </c>
    </row>
    <row r="108" spans="1:63" ht="24.9" x14ac:dyDescent="0.45">
      <c r="A108" s="480" t="s">
        <v>810</v>
      </c>
      <c r="B108" s="480" t="s">
        <v>461</v>
      </c>
      <c r="C108" s="480" t="s">
        <v>3</v>
      </c>
      <c r="D108" s="480" t="s">
        <v>706</v>
      </c>
      <c r="E108" s="480" t="s">
        <v>707</v>
      </c>
      <c r="F108" s="480">
        <v>0</v>
      </c>
      <c r="G108" s="480">
        <v>0</v>
      </c>
      <c r="H108" s="480">
        <v>24</v>
      </c>
      <c r="I108" s="480">
        <v>28</v>
      </c>
      <c r="J108" s="480">
        <v>31</v>
      </c>
      <c r="K108" s="480">
        <v>22</v>
      </c>
      <c r="L108" s="480">
        <v>28</v>
      </c>
      <c r="M108" s="480">
        <v>33</v>
      </c>
      <c r="N108" s="480">
        <v>14</v>
      </c>
      <c r="O108" s="480">
        <v>13</v>
      </c>
      <c r="P108" s="480">
        <v>17</v>
      </c>
      <c r="Q108" s="480">
        <v>12</v>
      </c>
      <c r="R108" s="480">
        <v>9</v>
      </c>
      <c r="S108" s="480">
        <v>15</v>
      </c>
      <c r="T108" s="480">
        <v>16</v>
      </c>
      <c r="U108" s="480">
        <v>13</v>
      </c>
      <c r="V108" s="480">
        <v>12</v>
      </c>
      <c r="W108" s="480">
        <v>10</v>
      </c>
      <c r="X108" s="480">
        <v>21</v>
      </c>
      <c r="Y108" s="480">
        <v>14</v>
      </c>
      <c r="Z108" s="480">
        <v>0</v>
      </c>
      <c r="AA108" s="480">
        <v>0</v>
      </c>
      <c r="AB108" s="480">
        <v>0</v>
      </c>
      <c r="AC108" s="480">
        <v>0</v>
      </c>
      <c r="AD108" s="480">
        <v>0</v>
      </c>
      <c r="AE108" s="480">
        <v>0</v>
      </c>
      <c r="AF108" s="480">
        <v>0</v>
      </c>
      <c r="AG108" s="480">
        <v>0</v>
      </c>
      <c r="AH108" s="480">
        <v>0</v>
      </c>
      <c r="AI108" s="480">
        <v>0</v>
      </c>
      <c r="AJ108" s="480">
        <v>0</v>
      </c>
      <c r="AK108" s="480">
        <v>0</v>
      </c>
      <c r="AL108" s="480">
        <v>0</v>
      </c>
      <c r="AM108" s="480">
        <v>0</v>
      </c>
      <c r="AN108" s="480">
        <v>0</v>
      </c>
      <c r="AO108" s="480">
        <v>0</v>
      </c>
      <c r="AP108" s="480">
        <v>0</v>
      </c>
      <c r="AQ108" s="480">
        <v>0</v>
      </c>
      <c r="AR108" s="480">
        <v>0</v>
      </c>
      <c r="AS108" s="480">
        <v>0</v>
      </c>
      <c r="AT108" s="480">
        <v>0</v>
      </c>
      <c r="AU108" s="480">
        <v>0</v>
      </c>
      <c r="AV108" s="480">
        <v>0</v>
      </c>
      <c r="AW108" s="480">
        <v>0</v>
      </c>
      <c r="AX108" s="480">
        <v>0</v>
      </c>
      <c r="AY108" s="480">
        <v>0</v>
      </c>
      <c r="AZ108" s="480">
        <v>0</v>
      </c>
      <c r="BA108" s="480">
        <v>0</v>
      </c>
      <c r="BB108" s="480">
        <v>0</v>
      </c>
      <c r="BC108" s="480">
        <v>0</v>
      </c>
      <c r="BD108" s="480">
        <v>0</v>
      </c>
      <c r="BE108" s="480">
        <v>0</v>
      </c>
      <c r="BF108" s="481">
        <f t="shared" si="3"/>
        <v>172</v>
      </c>
      <c r="BG108" s="481">
        <f t="shared" si="3"/>
        <v>160</v>
      </c>
      <c r="BH108" s="482">
        <f t="shared" si="4"/>
        <v>0</v>
      </c>
      <c r="BI108" s="482">
        <f t="shared" si="4"/>
        <v>0</v>
      </c>
      <c r="BJ108" s="483">
        <f t="shared" si="5"/>
        <v>172</v>
      </c>
      <c r="BK108" s="483">
        <f t="shared" si="5"/>
        <v>160</v>
      </c>
    </row>
    <row r="109" spans="1:63" x14ac:dyDescent="0.45">
      <c r="A109" s="480" t="s">
        <v>811</v>
      </c>
      <c r="B109" s="480" t="s">
        <v>461</v>
      </c>
      <c r="C109" s="480" t="s">
        <v>3</v>
      </c>
      <c r="D109" s="480" t="s">
        <v>702</v>
      </c>
      <c r="E109" s="480" t="s">
        <v>725</v>
      </c>
      <c r="F109" s="480">
        <v>0</v>
      </c>
      <c r="G109" s="480">
        <v>0</v>
      </c>
      <c r="H109" s="480">
        <v>0</v>
      </c>
      <c r="I109" s="480">
        <v>0</v>
      </c>
      <c r="J109" s="480">
        <v>2</v>
      </c>
      <c r="K109" s="480">
        <v>5</v>
      </c>
      <c r="L109" s="480">
        <v>1</v>
      </c>
      <c r="M109" s="480">
        <v>5</v>
      </c>
      <c r="N109" s="480">
        <v>6</v>
      </c>
      <c r="O109" s="480">
        <v>5</v>
      </c>
      <c r="P109" s="480">
        <v>5</v>
      </c>
      <c r="Q109" s="480">
        <v>3</v>
      </c>
      <c r="R109" s="480">
        <v>5</v>
      </c>
      <c r="S109" s="480">
        <v>6</v>
      </c>
      <c r="T109" s="480">
        <v>5</v>
      </c>
      <c r="U109" s="480">
        <v>1</v>
      </c>
      <c r="V109" s="480">
        <v>5</v>
      </c>
      <c r="W109" s="480">
        <v>9</v>
      </c>
      <c r="X109" s="480">
        <v>0</v>
      </c>
      <c r="Y109" s="480">
        <v>0</v>
      </c>
      <c r="Z109" s="480">
        <v>0</v>
      </c>
      <c r="AA109" s="480">
        <v>0</v>
      </c>
      <c r="AB109" s="480">
        <v>0</v>
      </c>
      <c r="AC109" s="480">
        <v>0</v>
      </c>
      <c r="AD109" s="480">
        <v>0</v>
      </c>
      <c r="AE109" s="480">
        <v>0</v>
      </c>
      <c r="AF109" s="480">
        <v>0</v>
      </c>
      <c r="AG109" s="480">
        <v>0</v>
      </c>
      <c r="AH109" s="480">
        <v>0</v>
      </c>
      <c r="AI109" s="480">
        <v>0</v>
      </c>
      <c r="AJ109" s="480">
        <v>0</v>
      </c>
      <c r="AK109" s="480">
        <v>0</v>
      </c>
      <c r="AL109" s="480">
        <v>0</v>
      </c>
      <c r="AM109" s="480">
        <v>0</v>
      </c>
      <c r="AN109" s="480">
        <v>0</v>
      </c>
      <c r="AO109" s="480">
        <v>0</v>
      </c>
      <c r="AP109" s="480">
        <v>0</v>
      </c>
      <c r="AQ109" s="480">
        <v>0</v>
      </c>
      <c r="AR109" s="480">
        <v>0</v>
      </c>
      <c r="AS109" s="480">
        <v>0</v>
      </c>
      <c r="AT109" s="480">
        <v>0</v>
      </c>
      <c r="AU109" s="480">
        <v>0</v>
      </c>
      <c r="AV109" s="480">
        <v>0</v>
      </c>
      <c r="AW109" s="480">
        <v>0</v>
      </c>
      <c r="AX109" s="480">
        <v>0</v>
      </c>
      <c r="AY109" s="480">
        <v>0</v>
      </c>
      <c r="AZ109" s="480">
        <v>0</v>
      </c>
      <c r="BA109" s="480">
        <v>0</v>
      </c>
      <c r="BB109" s="480">
        <v>0</v>
      </c>
      <c r="BC109" s="480">
        <v>0</v>
      </c>
      <c r="BD109" s="480">
        <v>0</v>
      </c>
      <c r="BE109" s="480">
        <v>0</v>
      </c>
      <c r="BF109" s="481">
        <f t="shared" si="3"/>
        <v>29</v>
      </c>
      <c r="BG109" s="481">
        <f t="shared" si="3"/>
        <v>34</v>
      </c>
      <c r="BH109" s="482">
        <f t="shared" si="4"/>
        <v>0</v>
      </c>
      <c r="BI109" s="482">
        <f t="shared" si="4"/>
        <v>0</v>
      </c>
      <c r="BJ109" s="483">
        <f t="shared" si="5"/>
        <v>29</v>
      </c>
      <c r="BK109" s="483">
        <f t="shared" si="5"/>
        <v>34</v>
      </c>
    </row>
    <row r="110" spans="1:63" x14ac:dyDescent="0.45">
      <c r="A110" s="480" t="s">
        <v>812</v>
      </c>
      <c r="B110" s="480" t="s">
        <v>461</v>
      </c>
      <c r="C110" s="480" t="s">
        <v>3</v>
      </c>
      <c r="D110" s="480" t="s">
        <v>702</v>
      </c>
      <c r="E110" s="480" t="s">
        <v>725</v>
      </c>
      <c r="F110" s="480">
        <v>0</v>
      </c>
      <c r="G110" s="480">
        <v>0</v>
      </c>
      <c r="H110" s="480">
        <v>9</v>
      </c>
      <c r="I110" s="480">
        <v>6</v>
      </c>
      <c r="J110" s="480">
        <v>6</v>
      </c>
      <c r="K110" s="480">
        <v>7</v>
      </c>
      <c r="L110" s="480">
        <v>5</v>
      </c>
      <c r="M110" s="480">
        <v>12</v>
      </c>
      <c r="N110" s="480">
        <v>5</v>
      </c>
      <c r="O110" s="480">
        <v>9</v>
      </c>
      <c r="P110" s="480">
        <v>4</v>
      </c>
      <c r="Q110" s="480">
        <v>11</v>
      </c>
      <c r="R110" s="480">
        <v>8</v>
      </c>
      <c r="S110" s="480">
        <v>6</v>
      </c>
      <c r="T110" s="480">
        <v>7</v>
      </c>
      <c r="U110" s="480">
        <v>6</v>
      </c>
      <c r="V110" s="480">
        <v>7</v>
      </c>
      <c r="W110" s="480">
        <v>10</v>
      </c>
      <c r="X110" s="480">
        <v>13</v>
      </c>
      <c r="Y110" s="480">
        <v>9</v>
      </c>
      <c r="Z110" s="480">
        <v>20</v>
      </c>
      <c r="AA110" s="480">
        <v>18</v>
      </c>
      <c r="AB110" s="480">
        <v>25</v>
      </c>
      <c r="AC110" s="480">
        <v>20</v>
      </c>
      <c r="AD110" s="480">
        <v>22</v>
      </c>
      <c r="AE110" s="480">
        <v>14</v>
      </c>
      <c r="AF110" s="480">
        <v>0</v>
      </c>
      <c r="AG110" s="480">
        <v>0</v>
      </c>
      <c r="AH110" s="480">
        <v>0</v>
      </c>
      <c r="AI110" s="480">
        <v>0</v>
      </c>
      <c r="AJ110" s="480">
        <v>0</v>
      </c>
      <c r="AK110" s="480">
        <v>0</v>
      </c>
      <c r="AL110" s="480">
        <v>0</v>
      </c>
      <c r="AM110" s="480">
        <v>0</v>
      </c>
      <c r="AN110" s="480">
        <v>0</v>
      </c>
      <c r="AO110" s="480">
        <v>0</v>
      </c>
      <c r="AP110" s="480">
        <v>0</v>
      </c>
      <c r="AQ110" s="480">
        <v>0</v>
      </c>
      <c r="AR110" s="480">
        <v>0</v>
      </c>
      <c r="AS110" s="480">
        <v>0</v>
      </c>
      <c r="AT110" s="480">
        <v>0</v>
      </c>
      <c r="AU110" s="480">
        <v>0</v>
      </c>
      <c r="AV110" s="480">
        <v>0</v>
      </c>
      <c r="AW110" s="480">
        <v>0</v>
      </c>
      <c r="AX110" s="480">
        <v>0</v>
      </c>
      <c r="AY110" s="480">
        <v>0</v>
      </c>
      <c r="AZ110" s="480">
        <v>0</v>
      </c>
      <c r="BA110" s="480">
        <v>0</v>
      </c>
      <c r="BB110" s="480">
        <v>0</v>
      </c>
      <c r="BC110" s="480">
        <v>0</v>
      </c>
      <c r="BD110" s="480">
        <v>0</v>
      </c>
      <c r="BE110" s="480">
        <v>0</v>
      </c>
      <c r="BF110" s="481">
        <f t="shared" si="3"/>
        <v>131</v>
      </c>
      <c r="BG110" s="481">
        <f t="shared" si="3"/>
        <v>128</v>
      </c>
      <c r="BH110" s="482">
        <f t="shared" si="4"/>
        <v>0</v>
      </c>
      <c r="BI110" s="482">
        <f t="shared" si="4"/>
        <v>0</v>
      </c>
      <c r="BJ110" s="483">
        <f t="shared" si="5"/>
        <v>131</v>
      </c>
      <c r="BK110" s="483">
        <f t="shared" si="5"/>
        <v>128</v>
      </c>
    </row>
    <row r="111" spans="1:63" x14ac:dyDescent="0.45">
      <c r="A111" s="480" t="s">
        <v>813</v>
      </c>
      <c r="B111" s="480" t="s">
        <v>461</v>
      </c>
      <c r="C111" s="480" t="s">
        <v>3</v>
      </c>
      <c r="D111" s="480" t="s">
        <v>702</v>
      </c>
      <c r="E111" s="480" t="s">
        <v>725</v>
      </c>
      <c r="F111" s="480">
        <v>0</v>
      </c>
      <c r="G111" s="480">
        <v>0</v>
      </c>
      <c r="H111" s="480">
        <v>0</v>
      </c>
      <c r="I111" s="480">
        <v>0</v>
      </c>
      <c r="J111" s="480">
        <v>5</v>
      </c>
      <c r="K111" s="480">
        <v>14</v>
      </c>
      <c r="L111" s="480">
        <v>17</v>
      </c>
      <c r="M111" s="480">
        <v>16</v>
      </c>
      <c r="N111" s="480">
        <v>17</v>
      </c>
      <c r="O111" s="480">
        <v>16</v>
      </c>
      <c r="P111" s="480">
        <v>13</v>
      </c>
      <c r="Q111" s="480">
        <v>16</v>
      </c>
      <c r="R111" s="480">
        <v>19</v>
      </c>
      <c r="S111" s="480">
        <v>13</v>
      </c>
      <c r="T111" s="480">
        <v>12</v>
      </c>
      <c r="U111" s="480">
        <v>17</v>
      </c>
      <c r="V111" s="480">
        <v>20</v>
      </c>
      <c r="W111" s="480">
        <v>13</v>
      </c>
      <c r="X111" s="480">
        <v>25</v>
      </c>
      <c r="Y111" s="480">
        <v>12</v>
      </c>
      <c r="Z111" s="480">
        <v>22</v>
      </c>
      <c r="AA111" s="480">
        <v>11</v>
      </c>
      <c r="AB111" s="480">
        <v>26</v>
      </c>
      <c r="AC111" s="480">
        <v>22</v>
      </c>
      <c r="AD111" s="480">
        <v>25</v>
      </c>
      <c r="AE111" s="480">
        <v>9</v>
      </c>
      <c r="AF111" s="480">
        <v>0</v>
      </c>
      <c r="AG111" s="480">
        <v>0</v>
      </c>
      <c r="AH111" s="480">
        <v>0</v>
      </c>
      <c r="AI111" s="480">
        <v>0</v>
      </c>
      <c r="AJ111" s="480">
        <v>0</v>
      </c>
      <c r="AK111" s="480">
        <v>0</v>
      </c>
      <c r="AL111" s="480">
        <v>0</v>
      </c>
      <c r="AM111" s="480">
        <v>0</v>
      </c>
      <c r="AN111" s="480">
        <v>0</v>
      </c>
      <c r="AO111" s="480">
        <v>0</v>
      </c>
      <c r="AP111" s="480">
        <v>0</v>
      </c>
      <c r="AQ111" s="480">
        <v>0</v>
      </c>
      <c r="AR111" s="480">
        <v>0</v>
      </c>
      <c r="AS111" s="480">
        <v>0</v>
      </c>
      <c r="AT111" s="480">
        <v>0</v>
      </c>
      <c r="AU111" s="480">
        <v>0</v>
      </c>
      <c r="AV111" s="480">
        <v>0</v>
      </c>
      <c r="AW111" s="480">
        <v>0</v>
      </c>
      <c r="AX111" s="480">
        <v>0</v>
      </c>
      <c r="AY111" s="480">
        <v>0</v>
      </c>
      <c r="AZ111" s="480">
        <v>0</v>
      </c>
      <c r="BA111" s="480">
        <v>0</v>
      </c>
      <c r="BB111" s="480">
        <v>0</v>
      </c>
      <c r="BC111" s="480">
        <v>0</v>
      </c>
      <c r="BD111" s="480">
        <v>0</v>
      </c>
      <c r="BE111" s="480">
        <v>0</v>
      </c>
      <c r="BF111" s="481">
        <f t="shared" si="3"/>
        <v>201</v>
      </c>
      <c r="BG111" s="481">
        <f t="shared" si="3"/>
        <v>159</v>
      </c>
      <c r="BH111" s="482">
        <f t="shared" si="4"/>
        <v>0</v>
      </c>
      <c r="BI111" s="482">
        <f t="shared" si="4"/>
        <v>0</v>
      </c>
      <c r="BJ111" s="483">
        <f t="shared" si="5"/>
        <v>201</v>
      </c>
      <c r="BK111" s="483">
        <f t="shared" si="5"/>
        <v>159</v>
      </c>
    </row>
    <row r="112" spans="1:63" ht="24.9" x14ac:dyDescent="0.45">
      <c r="A112" s="480" t="s">
        <v>814</v>
      </c>
      <c r="B112" s="480" t="s">
        <v>461</v>
      </c>
      <c r="C112" s="480" t="s">
        <v>3</v>
      </c>
      <c r="D112" s="480" t="s">
        <v>702</v>
      </c>
      <c r="E112" s="480" t="s">
        <v>725</v>
      </c>
      <c r="F112" s="480">
        <v>0</v>
      </c>
      <c r="G112" s="480">
        <v>0</v>
      </c>
      <c r="H112" s="480">
        <v>13</v>
      </c>
      <c r="I112" s="480">
        <v>8</v>
      </c>
      <c r="J112" s="480">
        <v>7</v>
      </c>
      <c r="K112" s="480">
        <v>13</v>
      </c>
      <c r="L112" s="480">
        <v>34</v>
      </c>
      <c r="M112" s="480">
        <v>18</v>
      </c>
      <c r="N112" s="480">
        <v>27</v>
      </c>
      <c r="O112" s="480">
        <v>30</v>
      </c>
      <c r="P112" s="480">
        <v>21</v>
      </c>
      <c r="Q112" s="480">
        <v>18</v>
      </c>
      <c r="R112" s="480">
        <v>26</v>
      </c>
      <c r="S112" s="480">
        <v>24</v>
      </c>
      <c r="T112" s="480">
        <v>26</v>
      </c>
      <c r="U112" s="480">
        <v>18</v>
      </c>
      <c r="V112" s="480">
        <v>22</v>
      </c>
      <c r="W112" s="480">
        <v>16</v>
      </c>
      <c r="X112" s="480">
        <v>26</v>
      </c>
      <c r="Y112" s="480">
        <v>19</v>
      </c>
      <c r="Z112" s="480">
        <v>0</v>
      </c>
      <c r="AA112" s="480">
        <v>0</v>
      </c>
      <c r="AB112" s="480">
        <v>0</v>
      </c>
      <c r="AC112" s="480">
        <v>0</v>
      </c>
      <c r="AD112" s="480">
        <v>0</v>
      </c>
      <c r="AE112" s="480">
        <v>0</v>
      </c>
      <c r="AF112" s="480">
        <v>0</v>
      </c>
      <c r="AG112" s="480">
        <v>0</v>
      </c>
      <c r="AH112" s="480">
        <v>0</v>
      </c>
      <c r="AI112" s="480">
        <v>0</v>
      </c>
      <c r="AJ112" s="480">
        <v>0</v>
      </c>
      <c r="AK112" s="480">
        <v>0</v>
      </c>
      <c r="AL112" s="480">
        <v>0</v>
      </c>
      <c r="AM112" s="480">
        <v>0</v>
      </c>
      <c r="AN112" s="480">
        <v>0</v>
      </c>
      <c r="AO112" s="480">
        <v>0</v>
      </c>
      <c r="AP112" s="480">
        <v>0</v>
      </c>
      <c r="AQ112" s="480">
        <v>0</v>
      </c>
      <c r="AR112" s="480">
        <v>0</v>
      </c>
      <c r="AS112" s="480">
        <v>0</v>
      </c>
      <c r="AT112" s="480">
        <v>0</v>
      </c>
      <c r="AU112" s="480">
        <v>0</v>
      </c>
      <c r="AV112" s="480">
        <v>0</v>
      </c>
      <c r="AW112" s="480">
        <v>0</v>
      </c>
      <c r="AX112" s="480">
        <v>0</v>
      </c>
      <c r="AY112" s="480">
        <v>0</v>
      </c>
      <c r="AZ112" s="480">
        <v>0</v>
      </c>
      <c r="BA112" s="480">
        <v>0</v>
      </c>
      <c r="BB112" s="480">
        <v>0</v>
      </c>
      <c r="BC112" s="480">
        <v>0</v>
      </c>
      <c r="BD112" s="480">
        <v>0</v>
      </c>
      <c r="BE112" s="480">
        <v>0</v>
      </c>
      <c r="BF112" s="481">
        <f t="shared" si="3"/>
        <v>202</v>
      </c>
      <c r="BG112" s="481">
        <f t="shared" si="3"/>
        <v>164</v>
      </c>
      <c r="BH112" s="482">
        <f t="shared" si="4"/>
        <v>0</v>
      </c>
      <c r="BI112" s="482">
        <f t="shared" si="4"/>
        <v>0</v>
      </c>
      <c r="BJ112" s="483">
        <f t="shared" si="5"/>
        <v>202</v>
      </c>
      <c r="BK112" s="483">
        <f t="shared" si="5"/>
        <v>164</v>
      </c>
    </row>
    <row r="113" spans="1:63" ht="24.9" x14ac:dyDescent="0.45">
      <c r="A113" s="480" t="s">
        <v>815</v>
      </c>
      <c r="B113" s="480" t="s">
        <v>461</v>
      </c>
      <c r="C113" s="480" t="s">
        <v>3</v>
      </c>
      <c r="D113" s="480" t="s">
        <v>706</v>
      </c>
      <c r="E113" s="480"/>
      <c r="F113" s="480">
        <v>20</v>
      </c>
      <c r="G113" s="480">
        <v>14</v>
      </c>
      <c r="H113" s="480">
        <v>41</v>
      </c>
      <c r="I113" s="480">
        <v>51</v>
      </c>
      <c r="J113" s="480">
        <v>50</v>
      </c>
      <c r="K113" s="480">
        <v>63</v>
      </c>
      <c r="L113" s="480">
        <v>64</v>
      </c>
      <c r="M113" s="480">
        <v>71</v>
      </c>
      <c r="N113" s="480">
        <v>101</v>
      </c>
      <c r="O113" s="480">
        <v>87</v>
      </c>
      <c r="P113" s="480">
        <v>87</v>
      </c>
      <c r="Q113" s="480">
        <v>94</v>
      </c>
      <c r="R113" s="480">
        <v>85</v>
      </c>
      <c r="S113" s="480">
        <v>96</v>
      </c>
      <c r="T113" s="480">
        <v>88</v>
      </c>
      <c r="U113" s="480">
        <v>85</v>
      </c>
      <c r="V113" s="480">
        <v>91</v>
      </c>
      <c r="W113" s="480">
        <v>69</v>
      </c>
      <c r="X113" s="480">
        <v>77</v>
      </c>
      <c r="Y113" s="480">
        <v>92</v>
      </c>
      <c r="Z113" s="480">
        <v>0</v>
      </c>
      <c r="AA113" s="480">
        <v>0</v>
      </c>
      <c r="AB113" s="480">
        <v>0</v>
      </c>
      <c r="AC113" s="480">
        <v>0</v>
      </c>
      <c r="AD113" s="480">
        <v>0</v>
      </c>
      <c r="AE113" s="480">
        <v>0</v>
      </c>
      <c r="AF113" s="480">
        <v>0</v>
      </c>
      <c r="AG113" s="480">
        <v>0</v>
      </c>
      <c r="AH113" s="480">
        <v>0</v>
      </c>
      <c r="AI113" s="480">
        <v>0</v>
      </c>
      <c r="AJ113" s="480">
        <v>0</v>
      </c>
      <c r="AK113" s="480">
        <v>0</v>
      </c>
      <c r="AL113" s="480">
        <v>0</v>
      </c>
      <c r="AM113" s="480">
        <v>0</v>
      </c>
      <c r="AN113" s="480">
        <v>0</v>
      </c>
      <c r="AO113" s="480">
        <v>0</v>
      </c>
      <c r="AP113" s="480">
        <v>0</v>
      </c>
      <c r="AQ113" s="480">
        <v>0</v>
      </c>
      <c r="AR113" s="480">
        <v>0</v>
      </c>
      <c r="AS113" s="480">
        <v>0</v>
      </c>
      <c r="AT113" s="480">
        <v>0</v>
      </c>
      <c r="AU113" s="480">
        <v>0</v>
      </c>
      <c r="AV113" s="480">
        <v>0</v>
      </c>
      <c r="AW113" s="480">
        <v>0</v>
      </c>
      <c r="AX113" s="480">
        <v>0</v>
      </c>
      <c r="AY113" s="480">
        <v>0</v>
      </c>
      <c r="AZ113" s="480">
        <v>0</v>
      </c>
      <c r="BA113" s="480">
        <v>0</v>
      </c>
      <c r="BB113" s="480">
        <v>0</v>
      </c>
      <c r="BC113" s="480">
        <v>0</v>
      </c>
      <c r="BD113" s="480">
        <v>0</v>
      </c>
      <c r="BE113" s="480">
        <v>0</v>
      </c>
      <c r="BF113" s="481">
        <f t="shared" si="3"/>
        <v>704</v>
      </c>
      <c r="BG113" s="481">
        <f t="shared" si="3"/>
        <v>722</v>
      </c>
      <c r="BH113" s="482">
        <f t="shared" si="4"/>
        <v>0</v>
      </c>
      <c r="BI113" s="482">
        <f t="shared" si="4"/>
        <v>0</v>
      </c>
      <c r="BJ113" s="483">
        <f t="shared" si="5"/>
        <v>704</v>
      </c>
      <c r="BK113" s="483">
        <f t="shared" si="5"/>
        <v>722</v>
      </c>
    </row>
    <row r="114" spans="1:63" x14ac:dyDescent="0.45">
      <c r="A114" s="480" t="s">
        <v>816</v>
      </c>
      <c r="B114" s="480" t="s">
        <v>461</v>
      </c>
      <c r="C114" s="480" t="s">
        <v>3</v>
      </c>
      <c r="D114" s="480" t="s">
        <v>702</v>
      </c>
      <c r="E114" s="480" t="s">
        <v>725</v>
      </c>
      <c r="F114" s="480">
        <v>0</v>
      </c>
      <c r="G114" s="480">
        <v>0</v>
      </c>
      <c r="H114" s="480">
        <v>0</v>
      </c>
      <c r="I114" s="480">
        <v>0</v>
      </c>
      <c r="J114" s="480">
        <v>4</v>
      </c>
      <c r="K114" s="480">
        <v>3</v>
      </c>
      <c r="L114" s="480">
        <v>7</v>
      </c>
      <c r="M114" s="480">
        <v>8</v>
      </c>
      <c r="N114" s="480">
        <v>2</v>
      </c>
      <c r="O114" s="480">
        <v>4</v>
      </c>
      <c r="P114" s="480">
        <v>6</v>
      </c>
      <c r="Q114" s="480">
        <v>4</v>
      </c>
      <c r="R114" s="480">
        <v>5</v>
      </c>
      <c r="S114" s="480">
        <v>6</v>
      </c>
      <c r="T114" s="480">
        <v>6</v>
      </c>
      <c r="U114" s="480">
        <v>4</v>
      </c>
      <c r="V114" s="480">
        <v>2</v>
      </c>
      <c r="W114" s="480">
        <v>5</v>
      </c>
      <c r="X114" s="480">
        <v>5</v>
      </c>
      <c r="Y114" s="480">
        <v>0</v>
      </c>
      <c r="Z114" s="480">
        <v>0</v>
      </c>
      <c r="AA114" s="480">
        <v>0</v>
      </c>
      <c r="AB114" s="480">
        <v>0</v>
      </c>
      <c r="AC114" s="480">
        <v>0</v>
      </c>
      <c r="AD114" s="480">
        <v>0</v>
      </c>
      <c r="AE114" s="480">
        <v>0</v>
      </c>
      <c r="AF114" s="480">
        <v>0</v>
      </c>
      <c r="AG114" s="480">
        <v>0</v>
      </c>
      <c r="AH114" s="480">
        <v>0</v>
      </c>
      <c r="AI114" s="480">
        <v>0</v>
      </c>
      <c r="AJ114" s="480">
        <v>0</v>
      </c>
      <c r="AK114" s="480">
        <v>0</v>
      </c>
      <c r="AL114" s="480">
        <v>0</v>
      </c>
      <c r="AM114" s="480">
        <v>0</v>
      </c>
      <c r="AN114" s="480">
        <v>0</v>
      </c>
      <c r="AO114" s="480">
        <v>0</v>
      </c>
      <c r="AP114" s="480">
        <v>0</v>
      </c>
      <c r="AQ114" s="480">
        <v>0</v>
      </c>
      <c r="AR114" s="480">
        <v>0</v>
      </c>
      <c r="AS114" s="480">
        <v>0</v>
      </c>
      <c r="AT114" s="480">
        <v>0</v>
      </c>
      <c r="AU114" s="480">
        <v>0</v>
      </c>
      <c r="AV114" s="480">
        <v>0</v>
      </c>
      <c r="AW114" s="480">
        <v>0</v>
      </c>
      <c r="AX114" s="480">
        <v>0</v>
      </c>
      <c r="AY114" s="480">
        <v>0</v>
      </c>
      <c r="AZ114" s="480">
        <v>0</v>
      </c>
      <c r="BA114" s="480">
        <v>0</v>
      </c>
      <c r="BB114" s="480">
        <v>0</v>
      </c>
      <c r="BC114" s="480">
        <v>0</v>
      </c>
      <c r="BD114" s="480">
        <v>0</v>
      </c>
      <c r="BE114" s="480">
        <v>0</v>
      </c>
      <c r="BF114" s="481">
        <f t="shared" si="3"/>
        <v>37</v>
      </c>
      <c r="BG114" s="481">
        <f t="shared" si="3"/>
        <v>34</v>
      </c>
      <c r="BH114" s="482">
        <f t="shared" si="4"/>
        <v>0</v>
      </c>
      <c r="BI114" s="482">
        <f t="shared" si="4"/>
        <v>0</v>
      </c>
      <c r="BJ114" s="483">
        <f t="shared" si="5"/>
        <v>37</v>
      </c>
      <c r="BK114" s="483">
        <f t="shared" si="5"/>
        <v>34</v>
      </c>
    </row>
    <row r="115" spans="1:63" x14ac:dyDescent="0.45">
      <c r="A115" s="480" t="s">
        <v>817</v>
      </c>
      <c r="B115" s="480" t="s">
        <v>461</v>
      </c>
      <c r="C115" s="480" t="s">
        <v>3</v>
      </c>
      <c r="D115" s="480" t="s">
        <v>702</v>
      </c>
      <c r="E115" s="480" t="s">
        <v>725</v>
      </c>
      <c r="F115" s="480">
        <v>0</v>
      </c>
      <c r="G115" s="480">
        <v>0</v>
      </c>
      <c r="H115" s="480">
        <v>0</v>
      </c>
      <c r="I115" s="480">
        <v>0</v>
      </c>
      <c r="J115" s="480">
        <v>6</v>
      </c>
      <c r="K115" s="480">
        <v>3</v>
      </c>
      <c r="L115" s="480">
        <v>6</v>
      </c>
      <c r="M115" s="480">
        <v>7</v>
      </c>
      <c r="N115" s="480">
        <v>9</v>
      </c>
      <c r="O115" s="480">
        <v>12</v>
      </c>
      <c r="P115" s="480">
        <v>6</v>
      </c>
      <c r="Q115" s="480">
        <v>10</v>
      </c>
      <c r="R115" s="480">
        <v>8</v>
      </c>
      <c r="S115" s="480">
        <v>4</v>
      </c>
      <c r="T115" s="480">
        <v>5</v>
      </c>
      <c r="U115" s="480">
        <v>2</v>
      </c>
      <c r="V115" s="480">
        <v>4</v>
      </c>
      <c r="W115" s="480">
        <v>0</v>
      </c>
      <c r="X115" s="480">
        <v>7</v>
      </c>
      <c r="Y115" s="480">
        <v>8</v>
      </c>
      <c r="Z115" s="480">
        <v>0</v>
      </c>
      <c r="AA115" s="480">
        <v>0</v>
      </c>
      <c r="AB115" s="480">
        <v>0</v>
      </c>
      <c r="AC115" s="480">
        <v>0</v>
      </c>
      <c r="AD115" s="480">
        <v>0</v>
      </c>
      <c r="AE115" s="480">
        <v>0</v>
      </c>
      <c r="AF115" s="480">
        <v>0</v>
      </c>
      <c r="AG115" s="480">
        <v>0</v>
      </c>
      <c r="AH115" s="480">
        <v>0</v>
      </c>
      <c r="AI115" s="480">
        <v>0</v>
      </c>
      <c r="AJ115" s="480">
        <v>0</v>
      </c>
      <c r="AK115" s="480">
        <v>0</v>
      </c>
      <c r="AL115" s="480">
        <v>0</v>
      </c>
      <c r="AM115" s="480">
        <v>0</v>
      </c>
      <c r="AN115" s="480">
        <v>0</v>
      </c>
      <c r="AO115" s="480">
        <v>0</v>
      </c>
      <c r="AP115" s="480">
        <v>0</v>
      </c>
      <c r="AQ115" s="480">
        <v>0</v>
      </c>
      <c r="AR115" s="480">
        <v>0</v>
      </c>
      <c r="AS115" s="480">
        <v>0</v>
      </c>
      <c r="AT115" s="480">
        <v>0</v>
      </c>
      <c r="AU115" s="480">
        <v>0</v>
      </c>
      <c r="AV115" s="480">
        <v>0</v>
      </c>
      <c r="AW115" s="480">
        <v>0</v>
      </c>
      <c r="AX115" s="480">
        <v>0</v>
      </c>
      <c r="AY115" s="480">
        <v>0</v>
      </c>
      <c r="AZ115" s="480">
        <v>0</v>
      </c>
      <c r="BA115" s="480">
        <v>0</v>
      </c>
      <c r="BB115" s="480">
        <v>0</v>
      </c>
      <c r="BC115" s="480">
        <v>0</v>
      </c>
      <c r="BD115" s="480">
        <v>0</v>
      </c>
      <c r="BE115" s="480">
        <v>0</v>
      </c>
      <c r="BF115" s="481">
        <f t="shared" si="3"/>
        <v>51</v>
      </c>
      <c r="BG115" s="481">
        <f t="shared" si="3"/>
        <v>46</v>
      </c>
      <c r="BH115" s="482">
        <f t="shared" si="4"/>
        <v>0</v>
      </c>
      <c r="BI115" s="482">
        <f t="shared" si="4"/>
        <v>0</v>
      </c>
      <c r="BJ115" s="483">
        <f t="shared" si="5"/>
        <v>51</v>
      </c>
      <c r="BK115" s="483">
        <f t="shared" si="5"/>
        <v>46</v>
      </c>
    </row>
    <row r="116" spans="1:63" x14ac:dyDescent="0.45">
      <c r="A116" s="480" t="s">
        <v>818</v>
      </c>
      <c r="B116" s="480" t="s">
        <v>461</v>
      </c>
      <c r="C116" s="480" t="s">
        <v>3</v>
      </c>
      <c r="D116" s="480" t="s">
        <v>702</v>
      </c>
      <c r="E116" s="480" t="s">
        <v>725</v>
      </c>
      <c r="F116" s="480">
        <v>0</v>
      </c>
      <c r="G116" s="480">
        <v>0</v>
      </c>
      <c r="H116" s="480">
        <v>0</v>
      </c>
      <c r="I116" s="480">
        <v>0</v>
      </c>
      <c r="J116" s="480">
        <v>9</v>
      </c>
      <c r="K116" s="480">
        <v>5</v>
      </c>
      <c r="L116" s="480">
        <v>4</v>
      </c>
      <c r="M116" s="480">
        <v>5</v>
      </c>
      <c r="N116" s="480">
        <v>7</v>
      </c>
      <c r="O116" s="480">
        <v>9</v>
      </c>
      <c r="P116" s="480">
        <v>9</v>
      </c>
      <c r="Q116" s="480">
        <v>7</v>
      </c>
      <c r="R116" s="480">
        <v>12</v>
      </c>
      <c r="S116" s="480">
        <v>7</v>
      </c>
      <c r="T116" s="480">
        <v>9</v>
      </c>
      <c r="U116" s="480">
        <v>9</v>
      </c>
      <c r="V116" s="480">
        <v>8</v>
      </c>
      <c r="W116" s="480">
        <v>8</v>
      </c>
      <c r="X116" s="480">
        <v>11</v>
      </c>
      <c r="Y116" s="480">
        <v>8</v>
      </c>
      <c r="Z116" s="480">
        <v>0</v>
      </c>
      <c r="AA116" s="480">
        <v>0</v>
      </c>
      <c r="AB116" s="480">
        <v>0</v>
      </c>
      <c r="AC116" s="480">
        <v>0</v>
      </c>
      <c r="AD116" s="480">
        <v>0</v>
      </c>
      <c r="AE116" s="480">
        <v>0</v>
      </c>
      <c r="AF116" s="480">
        <v>0</v>
      </c>
      <c r="AG116" s="480">
        <v>0</v>
      </c>
      <c r="AH116" s="480">
        <v>0</v>
      </c>
      <c r="AI116" s="480">
        <v>0</v>
      </c>
      <c r="AJ116" s="480">
        <v>0</v>
      </c>
      <c r="AK116" s="480">
        <v>0</v>
      </c>
      <c r="AL116" s="480">
        <v>0</v>
      </c>
      <c r="AM116" s="480">
        <v>0</v>
      </c>
      <c r="AN116" s="480">
        <v>0</v>
      </c>
      <c r="AO116" s="480">
        <v>0</v>
      </c>
      <c r="AP116" s="480">
        <v>0</v>
      </c>
      <c r="AQ116" s="480">
        <v>0</v>
      </c>
      <c r="AR116" s="480">
        <v>0</v>
      </c>
      <c r="AS116" s="480">
        <v>0</v>
      </c>
      <c r="AT116" s="480">
        <v>0</v>
      </c>
      <c r="AU116" s="480">
        <v>0</v>
      </c>
      <c r="AV116" s="480">
        <v>0</v>
      </c>
      <c r="AW116" s="480">
        <v>0</v>
      </c>
      <c r="AX116" s="480">
        <v>0</v>
      </c>
      <c r="AY116" s="480">
        <v>0</v>
      </c>
      <c r="AZ116" s="480">
        <v>0</v>
      </c>
      <c r="BA116" s="480">
        <v>0</v>
      </c>
      <c r="BB116" s="480">
        <v>0</v>
      </c>
      <c r="BC116" s="480">
        <v>0</v>
      </c>
      <c r="BD116" s="480">
        <v>0</v>
      </c>
      <c r="BE116" s="480">
        <v>0</v>
      </c>
      <c r="BF116" s="481">
        <f t="shared" si="3"/>
        <v>69</v>
      </c>
      <c r="BG116" s="481">
        <f t="shared" si="3"/>
        <v>58</v>
      </c>
      <c r="BH116" s="482">
        <f t="shared" si="4"/>
        <v>0</v>
      </c>
      <c r="BI116" s="482">
        <f t="shared" si="4"/>
        <v>0</v>
      </c>
      <c r="BJ116" s="483">
        <f t="shared" si="5"/>
        <v>69</v>
      </c>
      <c r="BK116" s="483">
        <f t="shared" si="5"/>
        <v>58</v>
      </c>
    </row>
    <row r="117" spans="1:63" x14ac:dyDescent="0.45">
      <c r="A117" s="480" t="s">
        <v>819</v>
      </c>
      <c r="B117" s="480" t="s">
        <v>461</v>
      </c>
      <c r="C117" s="480" t="s">
        <v>3</v>
      </c>
      <c r="D117" s="480" t="s">
        <v>702</v>
      </c>
      <c r="E117" s="480" t="s">
        <v>725</v>
      </c>
      <c r="F117" s="480">
        <v>0</v>
      </c>
      <c r="G117" s="480">
        <v>0</v>
      </c>
      <c r="H117" s="480">
        <v>0</v>
      </c>
      <c r="I117" s="480">
        <v>2</v>
      </c>
      <c r="J117" s="480">
        <v>9</v>
      </c>
      <c r="K117" s="480">
        <v>5</v>
      </c>
      <c r="L117" s="480">
        <v>2</v>
      </c>
      <c r="M117" s="480">
        <v>2</v>
      </c>
      <c r="N117" s="480">
        <v>2</v>
      </c>
      <c r="O117" s="480">
        <v>1</v>
      </c>
      <c r="P117" s="480">
        <v>8</v>
      </c>
      <c r="Q117" s="480">
        <v>4</v>
      </c>
      <c r="R117" s="480">
        <v>0</v>
      </c>
      <c r="S117" s="480">
        <v>1</v>
      </c>
      <c r="T117" s="480">
        <v>0</v>
      </c>
      <c r="U117" s="480">
        <v>0</v>
      </c>
      <c r="V117" s="480">
        <v>5</v>
      </c>
      <c r="W117" s="480">
        <v>2</v>
      </c>
      <c r="X117" s="480">
        <v>2</v>
      </c>
      <c r="Y117" s="480">
        <v>1</v>
      </c>
      <c r="Z117" s="480">
        <v>0</v>
      </c>
      <c r="AA117" s="480">
        <v>0</v>
      </c>
      <c r="AB117" s="480">
        <v>0</v>
      </c>
      <c r="AC117" s="480">
        <v>0</v>
      </c>
      <c r="AD117" s="480">
        <v>0</v>
      </c>
      <c r="AE117" s="480">
        <v>0</v>
      </c>
      <c r="AF117" s="480">
        <v>0</v>
      </c>
      <c r="AG117" s="480">
        <v>0</v>
      </c>
      <c r="AH117" s="480">
        <v>0</v>
      </c>
      <c r="AI117" s="480">
        <v>0</v>
      </c>
      <c r="AJ117" s="480">
        <v>0</v>
      </c>
      <c r="AK117" s="480">
        <v>0</v>
      </c>
      <c r="AL117" s="480">
        <v>0</v>
      </c>
      <c r="AM117" s="480">
        <v>0</v>
      </c>
      <c r="AN117" s="480">
        <v>0</v>
      </c>
      <c r="AO117" s="480">
        <v>0</v>
      </c>
      <c r="AP117" s="480">
        <v>0</v>
      </c>
      <c r="AQ117" s="480">
        <v>0</v>
      </c>
      <c r="AR117" s="480">
        <v>0</v>
      </c>
      <c r="AS117" s="480">
        <v>0</v>
      </c>
      <c r="AT117" s="480">
        <v>0</v>
      </c>
      <c r="AU117" s="480">
        <v>0</v>
      </c>
      <c r="AV117" s="480">
        <v>0</v>
      </c>
      <c r="AW117" s="480">
        <v>0</v>
      </c>
      <c r="AX117" s="480">
        <v>0</v>
      </c>
      <c r="AY117" s="480">
        <v>0</v>
      </c>
      <c r="AZ117" s="480">
        <v>0</v>
      </c>
      <c r="BA117" s="480">
        <v>0</v>
      </c>
      <c r="BB117" s="480">
        <v>0</v>
      </c>
      <c r="BC117" s="480">
        <v>0</v>
      </c>
      <c r="BD117" s="480">
        <v>0</v>
      </c>
      <c r="BE117" s="480">
        <v>0</v>
      </c>
      <c r="BF117" s="481">
        <f t="shared" si="3"/>
        <v>28</v>
      </c>
      <c r="BG117" s="481">
        <f t="shared" si="3"/>
        <v>18</v>
      </c>
      <c r="BH117" s="482">
        <f t="shared" si="4"/>
        <v>0</v>
      </c>
      <c r="BI117" s="482">
        <f t="shared" si="4"/>
        <v>0</v>
      </c>
      <c r="BJ117" s="483">
        <f t="shared" si="5"/>
        <v>28</v>
      </c>
      <c r="BK117" s="483">
        <f t="shared" si="5"/>
        <v>18</v>
      </c>
    </row>
    <row r="118" spans="1:63" x14ac:dyDescent="0.45">
      <c r="A118" s="480" t="s">
        <v>820</v>
      </c>
      <c r="B118" s="480" t="s">
        <v>461</v>
      </c>
      <c r="C118" s="480" t="s">
        <v>3</v>
      </c>
      <c r="D118" s="480" t="s">
        <v>702</v>
      </c>
      <c r="E118" s="484" t="s">
        <v>725</v>
      </c>
      <c r="F118" s="480">
        <v>0</v>
      </c>
      <c r="G118" s="480">
        <v>0</v>
      </c>
      <c r="H118" s="480">
        <v>5</v>
      </c>
      <c r="I118" s="480">
        <v>5</v>
      </c>
      <c r="J118" s="480">
        <v>14</v>
      </c>
      <c r="K118" s="480">
        <v>13</v>
      </c>
      <c r="L118" s="480">
        <v>12</v>
      </c>
      <c r="M118" s="480">
        <v>13</v>
      </c>
      <c r="N118" s="480">
        <v>5</v>
      </c>
      <c r="O118" s="480">
        <v>11</v>
      </c>
      <c r="P118" s="480">
        <v>13</v>
      </c>
      <c r="Q118" s="480">
        <v>15</v>
      </c>
      <c r="R118" s="480">
        <v>10</v>
      </c>
      <c r="S118" s="480">
        <v>11</v>
      </c>
      <c r="T118" s="480">
        <v>16</v>
      </c>
      <c r="U118" s="480">
        <v>13</v>
      </c>
      <c r="V118" s="480">
        <v>11</v>
      </c>
      <c r="W118" s="480">
        <v>9</v>
      </c>
      <c r="X118" s="480">
        <v>9</v>
      </c>
      <c r="Y118" s="480">
        <v>11</v>
      </c>
      <c r="Z118" s="480">
        <v>21</v>
      </c>
      <c r="AA118" s="480">
        <v>11</v>
      </c>
      <c r="AB118" s="480">
        <v>21</v>
      </c>
      <c r="AC118" s="480">
        <v>15</v>
      </c>
      <c r="AD118" s="480">
        <v>15</v>
      </c>
      <c r="AE118" s="480">
        <v>14</v>
      </c>
      <c r="AF118" s="480">
        <v>0</v>
      </c>
      <c r="AG118" s="480">
        <v>0</v>
      </c>
      <c r="AH118" s="480">
        <v>0</v>
      </c>
      <c r="AI118" s="480">
        <v>0</v>
      </c>
      <c r="AJ118" s="480">
        <v>0</v>
      </c>
      <c r="AK118" s="480">
        <v>0</v>
      </c>
      <c r="AL118" s="480">
        <v>0</v>
      </c>
      <c r="AM118" s="480">
        <v>0</v>
      </c>
      <c r="AN118" s="480">
        <v>0</v>
      </c>
      <c r="AO118" s="480">
        <v>0</v>
      </c>
      <c r="AP118" s="480">
        <v>0</v>
      </c>
      <c r="AQ118" s="480">
        <v>0</v>
      </c>
      <c r="AR118" s="480">
        <v>0</v>
      </c>
      <c r="AS118" s="480">
        <v>0</v>
      </c>
      <c r="AT118" s="480">
        <v>0</v>
      </c>
      <c r="AU118" s="480">
        <v>0</v>
      </c>
      <c r="AV118" s="480">
        <v>0</v>
      </c>
      <c r="AW118" s="480">
        <v>0</v>
      </c>
      <c r="AX118" s="480">
        <v>0</v>
      </c>
      <c r="AY118" s="480">
        <v>0</v>
      </c>
      <c r="AZ118" s="480">
        <v>0</v>
      </c>
      <c r="BA118" s="480">
        <v>0</v>
      </c>
      <c r="BB118" s="480">
        <v>0</v>
      </c>
      <c r="BC118" s="480">
        <v>0</v>
      </c>
      <c r="BD118" s="480">
        <v>0</v>
      </c>
      <c r="BE118" s="480">
        <v>0</v>
      </c>
      <c r="BF118" s="481">
        <f t="shared" si="3"/>
        <v>152</v>
      </c>
      <c r="BG118" s="481">
        <f t="shared" si="3"/>
        <v>141</v>
      </c>
      <c r="BH118" s="482">
        <f t="shared" si="4"/>
        <v>0</v>
      </c>
      <c r="BI118" s="482">
        <f t="shared" si="4"/>
        <v>0</v>
      </c>
      <c r="BJ118" s="483">
        <f t="shared" si="5"/>
        <v>152</v>
      </c>
      <c r="BK118" s="483">
        <f t="shared" si="5"/>
        <v>141</v>
      </c>
    </row>
    <row r="119" spans="1:63" x14ac:dyDescent="0.45">
      <c r="A119" s="480" t="s">
        <v>821</v>
      </c>
      <c r="B119" s="480" t="s">
        <v>461</v>
      </c>
      <c r="C119" s="480" t="s">
        <v>3</v>
      </c>
      <c r="D119" s="480" t="s">
        <v>702</v>
      </c>
      <c r="E119" s="480" t="s">
        <v>725</v>
      </c>
      <c r="F119" s="480">
        <v>0</v>
      </c>
      <c r="G119" s="480">
        <v>0</v>
      </c>
      <c r="H119" s="480">
        <v>0</v>
      </c>
      <c r="I119" s="480">
        <v>0</v>
      </c>
      <c r="J119" s="480">
        <v>2</v>
      </c>
      <c r="K119" s="480">
        <v>1</v>
      </c>
      <c r="L119" s="480">
        <v>10</v>
      </c>
      <c r="M119" s="480">
        <v>1</v>
      </c>
      <c r="N119" s="480">
        <v>3</v>
      </c>
      <c r="O119" s="480">
        <v>2</v>
      </c>
      <c r="P119" s="480">
        <v>3</v>
      </c>
      <c r="Q119" s="480">
        <v>2</v>
      </c>
      <c r="R119" s="480">
        <v>3</v>
      </c>
      <c r="S119" s="480">
        <v>6</v>
      </c>
      <c r="T119" s="480">
        <v>5</v>
      </c>
      <c r="U119" s="480">
        <v>2</v>
      </c>
      <c r="V119" s="480">
        <v>4</v>
      </c>
      <c r="W119" s="480">
        <v>0</v>
      </c>
      <c r="X119" s="480">
        <v>2</v>
      </c>
      <c r="Y119" s="480">
        <v>9</v>
      </c>
      <c r="Z119" s="480">
        <v>0</v>
      </c>
      <c r="AA119" s="480">
        <v>0</v>
      </c>
      <c r="AB119" s="480">
        <v>0</v>
      </c>
      <c r="AC119" s="480">
        <v>0</v>
      </c>
      <c r="AD119" s="480">
        <v>0</v>
      </c>
      <c r="AE119" s="480">
        <v>0</v>
      </c>
      <c r="AF119" s="480">
        <v>0</v>
      </c>
      <c r="AG119" s="480">
        <v>0</v>
      </c>
      <c r="AH119" s="480">
        <v>0</v>
      </c>
      <c r="AI119" s="480">
        <v>0</v>
      </c>
      <c r="AJ119" s="480">
        <v>0</v>
      </c>
      <c r="AK119" s="480">
        <v>0</v>
      </c>
      <c r="AL119" s="480">
        <v>0</v>
      </c>
      <c r="AM119" s="480">
        <v>0</v>
      </c>
      <c r="AN119" s="480">
        <v>0</v>
      </c>
      <c r="AO119" s="480">
        <v>0</v>
      </c>
      <c r="AP119" s="480">
        <v>0</v>
      </c>
      <c r="AQ119" s="480">
        <v>0</v>
      </c>
      <c r="AR119" s="480">
        <v>0</v>
      </c>
      <c r="AS119" s="480">
        <v>0</v>
      </c>
      <c r="AT119" s="480">
        <v>0</v>
      </c>
      <c r="AU119" s="480">
        <v>0</v>
      </c>
      <c r="AV119" s="480">
        <v>0</v>
      </c>
      <c r="AW119" s="480">
        <v>0</v>
      </c>
      <c r="AX119" s="480">
        <v>0</v>
      </c>
      <c r="AY119" s="480">
        <v>0</v>
      </c>
      <c r="AZ119" s="480">
        <v>0</v>
      </c>
      <c r="BA119" s="480">
        <v>0</v>
      </c>
      <c r="BB119" s="480">
        <v>0</v>
      </c>
      <c r="BC119" s="480">
        <v>0</v>
      </c>
      <c r="BD119" s="480">
        <v>0</v>
      </c>
      <c r="BE119" s="480">
        <v>0</v>
      </c>
      <c r="BF119" s="481">
        <f t="shared" si="3"/>
        <v>32</v>
      </c>
      <c r="BG119" s="481">
        <f t="shared" si="3"/>
        <v>23</v>
      </c>
      <c r="BH119" s="482">
        <f t="shared" si="4"/>
        <v>0</v>
      </c>
      <c r="BI119" s="482">
        <f t="shared" si="4"/>
        <v>0</v>
      </c>
      <c r="BJ119" s="483">
        <f t="shared" si="5"/>
        <v>32</v>
      </c>
      <c r="BK119" s="483">
        <f t="shared" si="5"/>
        <v>23</v>
      </c>
    </row>
    <row r="120" spans="1:63" x14ac:dyDescent="0.45">
      <c r="A120" s="480" t="s">
        <v>822</v>
      </c>
      <c r="B120" s="480" t="s">
        <v>461</v>
      </c>
      <c r="C120" s="480" t="s">
        <v>3</v>
      </c>
      <c r="D120" s="480" t="s">
        <v>702</v>
      </c>
      <c r="E120" s="480" t="s">
        <v>725</v>
      </c>
      <c r="F120" s="480">
        <v>0</v>
      </c>
      <c r="G120" s="480">
        <v>0</v>
      </c>
      <c r="H120" s="480">
        <v>3</v>
      </c>
      <c r="I120" s="480">
        <v>7</v>
      </c>
      <c r="J120" s="480">
        <v>8</v>
      </c>
      <c r="K120" s="480">
        <v>8</v>
      </c>
      <c r="L120" s="480">
        <v>7</v>
      </c>
      <c r="M120" s="480">
        <v>10</v>
      </c>
      <c r="N120" s="480">
        <v>8</v>
      </c>
      <c r="O120" s="480">
        <v>5</v>
      </c>
      <c r="P120" s="480">
        <v>9</v>
      </c>
      <c r="Q120" s="480">
        <v>3</v>
      </c>
      <c r="R120" s="480">
        <v>11</v>
      </c>
      <c r="S120" s="480">
        <v>3</v>
      </c>
      <c r="T120" s="480">
        <v>7</v>
      </c>
      <c r="U120" s="480">
        <v>7</v>
      </c>
      <c r="V120" s="480">
        <v>8</v>
      </c>
      <c r="W120" s="480">
        <v>7</v>
      </c>
      <c r="X120" s="480">
        <v>10</v>
      </c>
      <c r="Y120" s="480">
        <v>8</v>
      </c>
      <c r="Z120" s="480">
        <v>0</v>
      </c>
      <c r="AA120" s="480">
        <v>0</v>
      </c>
      <c r="AB120" s="480">
        <v>0</v>
      </c>
      <c r="AC120" s="480">
        <v>0</v>
      </c>
      <c r="AD120" s="480">
        <v>0</v>
      </c>
      <c r="AE120" s="480">
        <v>0</v>
      </c>
      <c r="AF120" s="480">
        <v>0</v>
      </c>
      <c r="AG120" s="480">
        <v>0</v>
      </c>
      <c r="AH120" s="480">
        <v>0</v>
      </c>
      <c r="AI120" s="480">
        <v>0</v>
      </c>
      <c r="AJ120" s="480">
        <v>0</v>
      </c>
      <c r="AK120" s="480">
        <v>0</v>
      </c>
      <c r="AL120" s="480">
        <v>0</v>
      </c>
      <c r="AM120" s="480">
        <v>0</v>
      </c>
      <c r="AN120" s="480">
        <v>0</v>
      </c>
      <c r="AO120" s="480">
        <v>0</v>
      </c>
      <c r="AP120" s="480">
        <v>0</v>
      </c>
      <c r="AQ120" s="480">
        <v>0</v>
      </c>
      <c r="AR120" s="480">
        <v>0</v>
      </c>
      <c r="AS120" s="480">
        <v>0</v>
      </c>
      <c r="AT120" s="480">
        <v>0</v>
      </c>
      <c r="AU120" s="480">
        <v>0</v>
      </c>
      <c r="AV120" s="480">
        <v>0</v>
      </c>
      <c r="AW120" s="480">
        <v>0</v>
      </c>
      <c r="AX120" s="480">
        <v>0</v>
      </c>
      <c r="AY120" s="480">
        <v>0</v>
      </c>
      <c r="AZ120" s="480">
        <v>0</v>
      </c>
      <c r="BA120" s="480">
        <v>0</v>
      </c>
      <c r="BB120" s="480">
        <v>0</v>
      </c>
      <c r="BC120" s="480">
        <v>0</v>
      </c>
      <c r="BD120" s="480">
        <v>0</v>
      </c>
      <c r="BE120" s="480">
        <v>0</v>
      </c>
      <c r="BF120" s="481">
        <f t="shared" si="3"/>
        <v>71</v>
      </c>
      <c r="BG120" s="481">
        <f t="shared" si="3"/>
        <v>58</v>
      </c>
      <c r="BH120" s="482">
        <f t="shared" si="4"/>
        <v>0</v>
      </c>
      <c r="BI120" s="482">
        <f t="shared" si="4"/>
        <v>0</v>
      </c>
      <c r="BJ120" s="483">
        <f t="shared" si="5"/>
        <v>71</v>
      </c>
      <c r="BK120" s="483">
        <f t="shared" si="5"/>
        <v>58</v>
      </c>
    </row>
    <row r="121" spans="1:63" x14ac:dyDescent="0.45">
      <c r="A121" s="480" t="s">
        <v>823</v>
      </c>
      <c r="B121" s="480" t="s">
        <v>461</v>
      </c>
      <c r="C121" s="480" t="s">
        <v>3</v>
      </c>
      <c r="D121" s="480" t="s">
        <v>702</v>
      </c>
      <c r="E121" s="480" t="s">
        <v>725</v>
      </c>
      <c r="F121" s="480">
        <v>0</v>
      </c>
      <c r="G121" s="480">
        <v>0</v>
      </c>
      <c r="H121" s="480">
        <v>0</v>
      </c>
      <c r="I121" s="480">
        <v>0</v>
      </c>
      <c r="J121" s="480">
        <v>8</v>
      </c>
      <c r="K121" s="480">
        <v>8</v>
      </c>
      <c r="L121" s="480">
        <v>11</v>
      </c>
      <c r="M121" s="480">
        <v>11</v>
      </c>
      <c r="N121" s="480">
        <v>11</v>
      </c>
      <c r="O121" s="480">
        <v>9</v>
      </c>
      <c r="P121" s="480">
        <v>13</v>
      </c>
      <c r="Q121" s="480">
        <v>14</v>
      </c>
      <c r="R121" s="480">
        <v>12</v>
      </c>
      <c r="S121" s="480">
        <v>11</v>
      </c>
      <c r="T121" s="480">
        <v>12</v>
      </c>
      <c r="U121" s="480">
        <v>8</v>
      </c>
      <c r="V121" s="480">
        <v>11</v>
      </c>
      <c r="W121" s="480">
        <v>11</v>
      </c>
      <c r="X121" s="480">
        <v>16</v>
      </c>
      <c r="Y121" s="480">
        <v>11</v>
      </c>
      <c r="Z121" s="480">
        <v>19</v>
      </c>
      <c r="AA121" s="480">
        <v>13</v>
      </c>
      <c r="AB121" s="480">
        <v>14</v>
      </c>
      <c r="AC121" s="480">
        <v>12</v>
      </c>
      <c r="AD121" s="480">
        <v>21</v>
      </c>
      <c r="AE121" s="480">
        <v>10</v>
      </c>
      <c r="AF121" s="480">
        <v>0</v>
      </c>
      <c r="AG121" s="480">
        <v>0</v>
      </c>
      <c r="AH121" s="480">
        <v>0</v>
      </c>
      <c r="AI121" s="480">
        <v>0</v>
      </c>
      <c r="AJ121" s="480">
        <v>0</v>
      </c>
      <c r="AK121" s="480">
        <v>0</v>
      </c>
      <c r="AL121" s="480">
        <v>0</v>
      </c>
      <c r="AM121" s="480">
        <v>0</v>
      </c>
      <c r="AN121" s="480">
        <v>0</v>
      </c>
      <c r="AO121" s="480">
        <v>0</v>
      </c>
      <c r="AP121" s="480">
        <v>0</v>
      </c>
      <c r="AQ121" s="480">
        <v>0</v>
      </c>
      <c r="AR121" s="480">
        <v>0</v>
      </c>
      <c r="AS121" s="480">
        <v>0</v>
      </c>
      <c r="AT121" s="480">
        <v>0</v>
      </c>
      <c r="AU121" s="480">
        <v>0</v>
      </c>
      <c r="AV121" s="480">
        <v>0</v>
      </c>
      <c r="AW121" s="480">
        <v>0</v>
      </c>
      <c r="AX121" s="480">
        <v>0</v>
      </c>
      <c r="AY121" s="480">
        <v>0</v>
      </c>
      <c r="AZ121" s="480">
        <v>0</v>
      </c>
      <c r="BA121" s="480">
        <v>0</v>
      </c>
      <c r="BB121" s="480">
        <v>0</v>
      </c>
      <c r="BC121" s="480">
        <v>0</v>
      </c>
      <c r="BD121" s="480">
        <v>0</v>
      </c>
      <c r="BE121" s="480">
        <v>0</v>
      </c>
      <c r="BF121" s="481">
        <f t="shared" si="3"/>
        <v>148</v>
      </c>
      <c r="BG121" s="481">
        <f t="shared" si="3"/>
        <v>118</v>
      </c>
      <c r="BH121" s="482">
        <f t="shared" si="4"/>
        <v>0</v>
      </c>
      <c r="BI121" s="482">
        <f t="shared" si="4"/>
        <v>0</v>
      </c>
      <c r="BJ121" s="483">
        <f t="shared" si="5"/>
        <v>148</v>
      </c>
      <c r="BK121" s="483">
        <f t="shared" si="5"/>
        <v>118</v>
      </c>
    </row>
    <row r="122" spans="1:63" x14ac:dyDescent="0.45">
      <c r="A122" s="480" t="s">
        <v>824</v>
      </c>
      <c r="B122" s="480" t="s">
        <v>461</v>
      </c>
      <c r="C122" s="480" t="s">
        <v>3</v>
      </c>
      <c r="D122" s="480" t="s">
        <v>702</v>
      </c>
      <c r="E122" s="480" t="s">
        <v>725</v>
      </c>
      <c r="F122" s="480">
        <v>0</v>
      </c>
      <c r="G122" s="480">
        <v>0</v>
      </c>
      <c r="H122" s="480">
        <v>0</v>
      </c>
      <c r="I122" s="480">
        <v>0</v>
      </c>
      <c r="J122" s="480">
        <v>28</v>
      </c>
      <c r="K122" s="480">
        <v>35</v>
      </c>
      <c r="L122" s="480">
        <v>41</v>
      </c>
      <c r="M122" s="480">
        <v>42</v>
      </c>
      <c r="N122" s="480">
        <v>48</v>
      </c>
      <c r="O122" s="480">
        <v>41</v>
      </c>
      <c r="P122" s="480">
        <v>49</v>
      </c>
      <c r="Q122" s="480">
        <v>41</v>
      </c>
      <c r="R122" s="480">
        <v>45</v>
      </c>
      <c r="S122" s="480">
        <v>29</v>
      </c>
      <c r="T122" s="480">
        <v>36</v>
      </c>
      <c r="U122" s="480">
        <v>38</v>
      </c>
      <c r="V122" s="480">
        <v>38</v>
      </c>
      <c r="W122" s="480">
        <v>46</v>
      </c>
      <c r="X122" s="480">
        <v>43</v>
      </c>
      <c r="Y122" s="480">
        <v>41</v>
      </c>
      <c r="Z122" s="480">
        <v>0</v>
      </c>
      <c r="AA122" s="480">
        <v>0</v>
      </c>
      <c r="AB122" s="480">
        <v>0</v>
      </c>
      <c r="AC122" s="480">
        <v>0</v>
      </c>
      <c r="AD122" s="480">
        <v>0</v>
      </c>
      <c r="AE122" s="480">
        <v>0</v>
      </c>
      <c r="AF122" s="480">
        <v>0</v>
      </c>
      <c r="AG122" s="480">
        <v>0</v>
      </c>
      <c r="AH122" s="480">
        <v>0</v>
      </c>
      <c r="AI122" s="480">
        <v>0</v>
      </c>
      <c r="AJ122" s="480">
        <v>0</v>
      </c>
      <c r="AK122" s="480">
        <v>0</v>
      </c>
      <c r="AL122" s="480">
        <v>0</v>
      </c>
      <c r="AM122" s="480">
        <v>0</v>
      </c>
      <c r="AN122" s="480">
        <v>0</v>
      </c>
      <c r="AO122" s="480">
        <v>0</v>
      </c>
      <c r="AP122" s="480">
        <v>0</v>
      </c>
      <c r="AQ122" s="480">
        <v>0</v>
      </c>
      <c r="AR122" s="480">
        <v>0</v>
      </c>
      <c r="AS122" s="480">
        <v>0</v>
      </c>
      <c r="AT122" s="480">
        <v>0</v>
      </c>
      <c r="AU122" s="480">
        <v>0</v>
      </c>
      <c r="AV122" s="480">
        <v>0</v>
      </c>
      <c r="AW122" s="480">
        <v>0</v>
      </c>
      <c r="AX122" s="480">
        <v>0</v>
      </c>
      <c r="AY122" s="480">
        <v>0</v>
      </c>
      <c r="AZ122" s="480">
        <v>0</v>
      </c>
      <c r="BA122" s="480">
        <v>0</v>
      </c>
      <c r="BB122" s="480">
        <v>0</v>
      </c>
      <c r="BC122" s="480">
        <v>0</v>
      </c>
      <c r="BD122" s="480">
        <v>0</v>
      </c>
      <c r="BE122" s="480">
        <v>0</v>
      </c>
      <c r="BF122" s="481">
        <f t="shared" si="3"/>
        <v>328</v>
      </c>
      <c r="BG122" s="481">
        <f t="shared" si="3"/>
        <v>313</v>
      </c>
      <c r="BH122" s="482">
        <f t="shared" si="4"/>
        <v>0</v>
      </c>
      <c r="BI122" s="482">
        <f t="shared" si="4"/>
        <v>0</v>
      </c>
      <c r="BJ122" s="483">
        <f t="shared" si="5"/>
        <v>328</v>
      </c>
      <c r="BK122" s="483">
        <f t="shared" si="5"/>
        <v>313</v>
      </c>
    </row>
    <row r="123" spans="1:63" x14ac:dyDescent="0.45">
      <c r="A123" s="480" t="s">
        <v>825</v>
      </c>
      <c r="B123" s="480" t="s">
        <v>461</v>
      </c>
      <c r="C123" s="480" t="s">
        <v>3</v>
      </c>
      <c r="D123" s="480" t="s">
        <v>702</v>
      </c>
      <c r="E123" s="480" t="s">
        <v>725</v>
      </c>
      <c r="F123" s="480">
        <v>0</v>
      </c>
      <c r="G123" s="480">
        <v>0</v>
      </c>
      <c r="H123" s="480">
        <v>0</v>
      </c>
      <c r="I123" s="480">
        <v>0</v>
      </c>
      <c r="J123" s="480">
        <v>0</v>
      </c>
      <c r="K123" s="480">
        <v>0</v>
      </c>
      <c r="L123" s="480">
        <v>0</v>
      </c>
      <c r="M123" s="480">
        <v>0</v>
      </c>
      <c r="N123" s="480">
        <v>0</v>
      </c>
      <c r="O123" s="480">
        <v>0</v>
      </c>
      <c r="P123" s="480">
        <v>0</v>
      </c>
      <c r="Q123" s="480">
        <v>0</v>
      </c>
      <c r="R123" s="480">
        <v>0</v>
      </c>
      <c r="S123" s="480">
        <v>0</v>
      </c>
      <c r="T123" s="480">
        <v>0</v>
      </c>
      <c r="U123" s="480">
        <v>0</v>
      </c>
      <c r="V123" s="480">
        <v>0</v>
      </c>
      <c r="W123" s="480">
        <v>0</v>
      </c>
      <c r="X123" s="480">
        <v>0</v>
      </c>
      <c r="Y123" s="480">
        <v>0</v>
      </c>
      <c r="Z123" s="480">
        <v>58</v>
      </c>
      <c r="AA123" s="480">
        <v>66</v>
      </c>
      <c r="AB123" s="480">
        <v>66</v>
      </c>
      <c r="AC123" s="480">
        <v>51</v>
      </c>
      <c r="AD123" s="480">
        <v>52</v>
      </c>
      <c r="AE123" s="480">
        <v>65</v>
      </c>
      <c r="AF123" s="480">
        <v>0</v>
      </c>
      <c r="AG123" s="480">
        <v>0</v>
      </c>
      <c r="AH123" s="480">
        <v>0</v>
      </c>
      <c r="AI123" s="480">
        <v>0</v>
      </c>
      <c r="AJ123" s="480">
        <v>0</v>
      </c>
      <c r="AK123" s="480">
        <v>0</v>
      </c>
      <c r="AL123" s="480">
        <v>0</v>
      </c>
      <c r="AM123" s="480">
        <v>0</v>
      </c>
      <c r="AN123" s="480">
        <v>0</v>
      </c>
      <c r="AO123" s="480">
        <v>0</v>
      </c>
      <c r="AP123" s="480">
        <v>0</v>
      </c>
      <c r="AQ123" s="480">
        <v>0</v>
      </c>
      <c r="AR123" s="480">
        <v>0</v>
      </c>
      <c r="AS123" s="480">
        <v>0</v>
      </c>
      <c r="AT123" s="480">
        <v>0</v>
      </c>
      <c r="AU123" s="480">
        <v>0</v>
      </c>
      <c r="AV123" s="480">
        <v>0</v>
      </c>
      <c r="AW123" s="480">
        <v>0</v>
      </c>
      <c r="AX123" s="480">
        <v>0</v>
      </c>
      <c r="AY123" s="480">
        <v>0</v>
      </c>
      <c r="AZ123" s="480">
        <v>0</v>
      </c>
      <c r="BA123" s="480">
        <v>0</v>
      </c>
      <c r="BB123" s="480">
        <v>0</v>
      </c>
      <c r="BC123" s="480">
        <v>0</v>
      </c>
      <c r="BD123" s="480">
        <v>0</v>
      </c>
      <c r="BE123" s="480">
        <v>0</v>
      </c>
      <c r="BF123" s="481">
        <f t="shared" si="3"/>
        <v>176</v>
      </c>
      <c r="BG123" s="481">
        <f t="shared" si="3"/>
        <v>182</v>
      </c>
      <c r="BH123" s="482">
        <f t="shared" si="4"/>
        <v>0</v>
      </c>
      <c r="BI123" s="482">
        <f t="shared" si="4"/>
        <v>0</v>
      </c>
      <c r="BJ123" s="483">
        <f t="shared" si="5"/>
        <v>176</v>
      </c>
      <c r="BK123" s="483">
        <f t="shared" si="5"/>
        <v>182</v>
      </c>
    </row>
    <row r="124" spans="1:63" x14ac:dyDescent="0.45">
      <c r="A124" s="480" t="s">
        <v>826</v>
      </c>
      <c r="B124" s="480" t="s">
        <v>461</v>
      </c>
      <c r="C124" s="480" t="s">
        <v>3</v>
      </c>
      <c r="D124" s="480" t="s">
        <v>702</v>
      </c>
      <c r="E124" s="480" t="s">
        <v>725</v>
      </c>
      <c r="F124" s="480">
        <v>0</v>
      </c>
      <c r="G124" s="480">
        <v>0</v>
      </c>
      <c r="H124" s="480">
        <v>0</v>
      </c>
      <c r="I124" s="480">
        <v>0</v>
      </c>
      <c r="J124" s="480">
        <v>12</v>
      </c>
      <c r="K124" s="480">
        <v>4</v>
      </c>
      <c r="L124" s="480">
        <v>10</v>
      </c>
      <c r="M124" s="480">
        <v>5</v>
      </c>
      <c r="N124" s="480">
        <v>12</v>
      </c>
      <c r="O124" s="480">
        <v>13</v>
      </c>
      <c r="P124" s="480">
        <v>8</v>
      </c>
      <c r="Q124" s="480">
        <v>13</v>
      </c>
      <c r="R124" s="480">
        <v>10</v>
      </c>
      <c r="S124" s="480">
        <v>4</v>
      </c>
      <c r="T124" s="480">
        <v>7</v>
      </c>
      <c r="U124" s="480">
        <v>3</v>
      </c>
      <c r="V124" s="480">
        <v>15</v>
      </c>
      <c r="W124" s="480">
        <v>3</v>
      </c>
      <c r="X124" s="480">
        <v>8</v>
      </c>
      <c r="Y124" s="480">
        <v>4</v>
      </c>
      <c r="Z124" s="480">
        <v>0</v>
      </c>
      <c r="AA124" s="480">
        <v>0</v>
      </c>
      <c r="AB124" s="480">
        <v>0</v>
      </c>
      <c r="AC124" s="480">
        <v>0</v>
      </c>
      <c r="AD124" s="480">
        <v>0</v>
      </c>
      <c r="AE124" s="480">
        <v>0</v>
      </c>
      <c r="AF124" s="480">
        <v>0</v>
      </c>
      <c r="AG124" s="480">
        <v>0</v>
      </c>
      <c r="AH124" s="480">
        <v>0</v>
      </c>
      <c r="AI124" s="480">
        <v>0</v>
      </c>
      <c r="AJ124" s="480">
        <v>0</v>
      </c>
      <c r="AK124" s="480">
        <v>0</v>
      </c>
      <c r="AL124" s="480">
        <v>0</v>
      </c>
      <c r="AM124" s="480">
        <v>0</v>
      </c>
      <c r="AN124" s="480">
        <v>0</v>
      </c>
      <c r="AO124" s="480">
        <v>0</v>
      </c>
      <c r="AP124" s="480">
        <v>0</v>
      </c>
      <c r="AQ124" s="480">
        <v>0</v>
      </c>
      <c r="AR124" s="480">
        <v>0</v>
      </c>
      <c r="AS124" s="480">
        <v>0</v>
      </c>
      <c r="AT124" s="480">
        <v>0</v>
      </c>
      <c r="AU124" s="480">
        <v>0</v>
      </c>
      <c r="AV124" s="480">
        <v>0</v>
      </c>
      <c r="AW124" s="480">
        <v>0</v>
      </c>
      <c r="AX124" s="480">
        <v>0</v>
      </c>
      <c r="AY124" s="480">
        <v>0</v>
      </c>
      <c r="AZ124" s="480">
        <v>0</v>
      </c>
      <c r="BA124" s="480">
        <v>0</v>
      </c>
      <c r="BB124" s="480">
        <v>0</v>
      </c>
      <c r="BC124" s="480">
        <v>0</v>
      </c>
      <c r="BD124" s="480">
        <v>0</v>
      </c>
      <c r="BE124" s="480">
        <v>0</v>
      </c>
      <c r="BF124" s="481">
        <f t="shared" si="3"/>
        <v>82</v>
      </c>
      <c r="BG124" s="481">
        <f t="shared" si="3"/>
        <v>49</v>
      </c>
      <c r="BH124" s="482">
        <f t="shared" si="4"/>
        <v>0</v>
      </c>
      <c r="BI124" s="482">
        <f t="shared" si="4"/>
        <v>0</v>
      </c>
      <c r="BJ124" s="483">
        <f t="shared" si="5"/>
        <v>82</v>
      </c>
      <c r="BK124" s="483">
        <f t="shared" si="5"/>
        <v>49</v>
      </c>
    </row>
    <row r="125" spans="1:63" ht="24.9" x14ac:dyDescent="0.45">
      <c r="A125" s="480" t="s">
        <v>827</v>
      </c>
      <c r="B125" s="480" t="s">
        <v>461</v>
      </c>
      <c r="C125" s="480" t="s">
        <v>3</v>
      </c>
      <c r="D125" s="480" t="s">
        <v>702</v>
      </c>
      <c r="E125" s="480" t="s">
        <v>725</v>
      </c>
      <c r="F125" s="480">
        <v>0</v>
      </c>
      <c r="G125" s="480">
        <v>0</v>
      </c>
      <c r="H125" s="480">
        <v>5</v>
      </c>
      <c r="I125" s="480">
        <v>6</v>
      </c>
      <c r="J125" s="480">
        <v>19</v>
      </c>
      <c r="K125" s="480">
        <v>13</v>
      </c>
      <c r="L125" s="480">
        <v>22</v>
      </c>
      <c r="M125" s="480">
        <v>8</v>
      </c>
      <c r="N125" s="480">
        <v>17</v>
      </c>
      <c r="O125" s="480">
        <v>11</v>
      </c>
      <c r="P125" s="480">
        <v>18</v>
      </c>
      <c r="Q125" s="480">
        <v>9</v>
      </c>
      <c r="R125" s="480">
        <v>7</v>
      </c>
      <c r="S125" s="480">
        <v>19</v>
      </c>
      <c r="T125" s="480">
        <v>15</v>
      </c>
      <c r="U125" s="480">
        <v>10</v>
      </c>
      <c r="V125" s="480">
        <v>8</v>
      </c>
      <c r="W125" s="480">
        <v>13</v>
      </c>
      <c r="X125" s="480">
        <v>14</v>
      </c>
      <c r="Y125" s="480">
        <v>10</v>
      </c>
      <c r="Z125" s="480">
        <v>0</v>
      </c>
      <c r="AA125" s="480">
        <v>0</v>
      </c>
      <c r="AB125" s="480">
        <v>0</v>
      </c>
      <c r="AC125" s="480">
        <v>0</v>
      </c>
      <c r="AD125" s="480">
        <v>0</v>
      </c>
      <c r="AE125" s="480">
        <v>0</v>
      </c>
      <c r="AF125" s="480">
        <v>0</v>
      </c>
      <c r="AG125" s="480">
        <v>0</v>
      </c>
      <c r="AH125" s="480">
        <v>0</v>
      </c>
      <c r="AI125" s="480">
        <v>0</v>
      </c>
      <c r="AJ125" s="480">
        <v>0</v>
      </c>
      <c r="AK125" s="480">
        <v>0</v>
      </c>
      <c r="AL125" s="480">
        <v>0</v>
      </c>
      <c r="AM125" s="480">
        <v>0</v>
      </c>
      <c r="AN125" s="480">
        <v>0</v>
      </c>
      <c r="AO125" s="480">
        <v>0</v>
      </c>
      <c r="AP125" s="480">
        <v>0</v>
      </c>
      <c r="AQ125" s="480">
        <v>0</v>
      </c>
      <c r="AR125" s="480">
        <v>0</v>
      </c>
      <c r="AS125" s="480">
        <v>0</v>
      </c>
      <c r="AT125" s="480">
        <v>0</v>
      </c>
      <c r="AU125" s="480">
        <v>0</v>
      </c>
      <c r="AV125" s="480">
        <v>0</v>
      </c>
      <c r="AW125" s="480">
        <v>0</v>
      </c>
      <c r="AX125" s="480">
        <v>0</v>
      </c>
      <c r="AY125" s="480">
        <v>0</v>
      </c>
      <c r="AZ125" s="480">
        <v>0</v>
      </c>
      <c r="BA125" s="480">
        <v>0</v>
      </c>
      <c r="BB125" s="480">
        <v>0</v>
      </c>
      <c r="BC125" s="480">
        <v>0</v>
      </c>
      <c r="BD125" s="480">
        <v>0</v>
      </c>
      <c r="BE125" s="480">
        <v>0</v>
      </c>
      <c r="BF125" s="481">
        <f t="shared" si="3"/>
        <v>125</v>
      </c>
      <c r="BG125" s="481">
        <f t="shared" si="3"/>
        <v>99</v>
      </c>
      <c r="BH125" s="482">
        <f t="shared" si="4"/>
        <v>0</v>
      </c>
      <c r="BI125" s="482">
        <f t="shared" si="4"/>
        <v>0</v>
      </c>
      <c r="BJ125" s="483">
        <f t="shared" si="5"/>
        <v>125</v>
      </c>
      <c r="BK125" s="483">
        <f t="shared" si="5"/>
        <v>99</v>
      </c>
    </row>
    <row r="126" spans="1:63" x14ac:dyDescent="0.45">
      <c r="A126" s="480" t="s">
        <v>828</v>
      </c>
      <c r="B126" s="480" t="s">
        <v>461</v>
      </c>
      <c r="C126" s="480" t="s">
        <v>3</v>
      </c>
      <c r="D126" s="480" t="s">
        <v>702</v>
      </c>
      <c r="E126" s="480" t="s">
        <v>725</v>
      </c>
      <c r="F126" s="480">
        <v>0</v>
      </c>
      <c r="G126" s="480">
        <v>0</v>
      </c>
      <c r="H126" s="480">
        <v>14</v>
      </c>
      <c r="I126" s="480">
        <v>9</v>
      </c>
      <c r="J126" s="480">
        <v>20</v>
      </c>
      <c r="K126" s="480">
        <v>19</v>
      </c>
      <c r="L126" s="480">
        <v>17</v>
      </c>
      <c r="M126" s="480">
        <v>18</v>
      </c>
      <c r="N126" s="480">
        <v>23</v>
      </c>
      <c r="O126" s="480">
        <v>13</v>
      </c>
      <c r="P126" s="480">
        <v>21</v>
      </c>
      <c r="Q126" s="480">
        <v>16</v>
      </c>
      <c r="R126" s="480">
        <v>30</v>
      </c>
      <c r="S126" s="480">
        <v>13</v>
      </c>
      <c r="T126" s="480">
        <v>30</v>
      </c>
      <c r="U126" s="480">
        <v>17</v>
      </c>
      <c r="V126" s="480">
        <v>30</v>
      </c>
      <c r="W126" s="480">
        <v>17</v>
      </c>
      <c r="X126" s="480">
        <v>20</v>
      </c>
      <c r="Y126" s="480">
        <v>18</v>
      </c>
      <c r="Z126" s="480">
        <v>34</v>
      </c>
      <c r="AA126" s="480">
        <v>30</v>
      </c>
      <c r="AB126" s="480">
        <v>35</v>
      </c>
      <c r="AC126" s="480">
        <v>24</v>
      </c>
      <c r="AD126" s="480">
        <v>21</v>
      </c>
      <c r="AE126" s="480">
        <v>25</v>
      </c>
      <c r="AF126" s="480">
        <v>0</v>
      </c>
      <c r="AG126" s="480">
        <v>0</v>
      </c>
      <c r="AH126" s="480">
        <v>0</v>
      </c>
      <c r="AI126" s="480">
        <v>0</v>
      </c>
      <c r="AJ126" s="480">
        <v>0</v>
      </c>
      <c r="AK126" s="480">
        <v>0</v>
      </c>
      <c r="AL126" s="480">
        <v>0</v>
      </c>
      <c r="AM126" s="480">
        <v>0</v>
      </c>
      <c r="AN126" s="480">
        <v>0</v>
      </c>
      <c r="AO126" s="480">
        <v>0</v>
      </c>
      <c r="AP126" s="480">
        <v>0</v>
      </c>
      <c r="AQ126" s="480">
        <v>0</v>
      </c>
      <c r="AR126" s="480">
        <v>0</v>
      </c>
      <c r="AS126" s="480">
        <v>0</v>
      </c>
      <c r="AT126" s="480">
        <v>0</v>
      </c>
      <c r="AU126" s="480">
        <v>0</v>
      </c>
      <c r="AV126" s="480">
        <v>0</v>
      </c>
      <c r="AW126" s="480">
        <v>0</v>
      </c>
      <c r="AX126" s="480">
        <v>0</v>
      </c>
      <c r="AY126" s="480">
        <v>0</v>
      </c>
      <c r="AZ126" s="480">
        <v>0</v>
      </c>
      <c r="BA126" s="480">
        <v>0</v>
      </c>
      <c r="BB126" s="480">
        <v>0</v>
      </c>
      <c r="BC126" s="480">
        <v>0</v>
      </c>
      <c r="BD126" s="480">
        <v>0</v>
      </c>
      <c r="BE126" s="480">
        <v>0</v>
      </c>
      <c r="BF126" s="481">
        <f t="shared" si="3"/>
        <v>295</v>
      </c>
      <c r="BG126" s="481">
        <f t="shared" si="3"/>
        <v>219</v>
      </c>
      <c r="BH126" s="482">
        <f t="shared" si="4"/>
        <v>0</v>
      </c>
      <c r="BI126" s="482">
        <f t="shared" si="4"/>
        <v>0</v>
      </c>
      <c r="BJ126" s="483">
        <f t="shared" si="5"/>
        <v>295</v>
      </c>
      <c r="BK126" s="483">
        <f t="shared" si="5"/>
        <v>219</v>
      </c>
    </row>
    <row r="127" spans="1:63" ht="24.9" x14ac:dyDescent="0.45">
      <c r="A127" s="480" t="s">
        <v>829</v>
      </c>
      <c r="B127" s="480" t="s">
        <v>461</v>
      </c>
      <c r="C127" s="480" t="s">
        <v>3</v>
      </c>
      <c r="D127" s="480" t="s">
        <v>706</v>
      </c>
      <c r="E127" s="480" t="s">
        <v>707</v>
      </c>
      <c r="F127" s="480">
        <v>0</v>
      </c>
      <c r="G127" s="480">
        <v>0</v>
      </c>
      <c r="H127" s="480">
        <v>34</v>
      </c>
      <c r="I127" s="480">
        <v>24</v>
      </c>
      <c r="J127" s="480">
        <v>22</v>
      </c>
      <c r="K127" s="480">
        <v>35</v>
      </c>
      <c r="L127" s="480">
        <v>28</v>
      </c>
      <c r="M127" s="480">
        <v>26</v>
      </c>
      <c r="N127" s="480">
        <v>47</v>
      </c>
      <c r="O127" s="480">
        <v>45</v>
      </c>
      <c r="P127" s="480">
        <v>60</v>
      </c>
      <c r="Q127" s="480">
        <v>53</v>
      </c>
      <c r="R127" s="480">
        <v>55</v>
      </c>
      <c r="S127" s="480">
        <v>49</v>
      </c>
      <c r="T127" s="480">
        <v>41</v>
      </c>
      <c r="U127" s="480">
        <v>42</v>
      </c>
      <c r="V127" s="480">
        <v>57</v>
      </c>
      <c r="W127" s="480">
        <v>49</v>
      </c>
      <c r="X127" s="480">
        <v>53</v>
      </c>
      <c r="Y127" s="480">
        <v>54</v>
      </c>
      <c r="Z127" s="480">
        <v>49</v>
      </c>
      <c r="AA127" s="480">
        <v>39</v>
      </c>
      <c r="AB127" s="480">
        <v>32</v>
      </c>
      <c r="AC127" s="480">
        <v>42</v>
      </c>
      <c r="AD127" s="480">
        <v>35</v>
      </c>
      <c r="AE127" s="480">
        <v>36</v>
      </c>
      <c r="AF127" s="480">
        <v>0</v>
      </c>
      <c r="AG127" s="480">
        <v>0</v>
      </c>
      <c r="AH127" s="480">
        <v>0</v>
      </c>
      <c r="AI127" s="480">
        <v>0</v>
      </c>
      <c r="AJ127" s="480">
        <v>0</v>
      </c>
      <c r="AK127" s="480">
        <v>0</v>
      </c>
      <c r="AL127" s="480">
        <v>0</v>
      </c>
      <c r="AM127" s="480">
        <v>0</v>
      </c>
      <c r="AN127" s="480">
        <v>0</v>
      </c>
      <c r="AO127" s="480">
        <v>0</v>
      </c>
      <c r="AP127" s="480">
        <v>0</v>
      </c>
      <c r="AQ127" s="480">
        <v>0</v>
      </c>
      <c r="AR127" s="480">
        <v>0</v>
      </c>
      <c r="AS127" s="480">
        <v>0</v>
      </c>
      <c r="AT127" s="480">
        <v>0</v>
      </c>
      <c r="AU127" s="480">
        <v>0</v>
      </c>
      <c r="AV127" s="480">
        <v>0</v>
      </c>
      <c r="AW127" s="480">
        <v>0</v>
      </c>
      <c r="AX127" s="480">
        <v>0</v>
      </c>
      <c r="AY127" s="480">
        <v>0</v>
      </c>
      <c r="AZ127" s="480">
        <v>0</v>
      </c>
      <c r="BA127" s="480">
        <v>0</v>
      </c>
      <c r="BB127" s="480">
        <v>0</v>
      </c>
      <c r="BC127" s="480">
        <v>0</v>
      </c>
      <c r="BD127" s="480">
        <v>0</v>
      </c>
      <c r="BE127" s="480">
        <v>0</v>
      </c>
      <c r="BF127" s="481">
        <f t="shared" si="3"/>
        <v>513</v>
      </c>
      <c r="BG127" s="481">
        <f t="shared" si="3"/>
        <v>494</v>
      </c>
      <c r="BH127" s="482">
        <f t="shared" si="4"/>
        <v>0</v>
      </c>
      <c r="BI127" s="482">
        <f t="shared" si="4"/>
        <v>0</v>
      </c>
      <c r="BJ127" s="483">
        <f t="shared" si="5"/>
        <v>513</v>
      </c>
      <c r="BK127" s="483">
        <f t="shared" si="5"/>
        <v>494</v>
      </c>
    </row>
    <row r="128" spans="1:63" x14ac:dyDescent="0.45">
      <c r="A128" s="480" t="s">
        <v>830</v>
      </c>
      <c r="B128" s="480" t="s">
        <v>461</v>
      </c>
      <c r="C128" s="480" t="s">
        <v>4</v>
      </c>
      <c r="D128" s="480" t="s">
        <v>702</v>
      </c>
      <c r="E128" s="480" t="s">
        <v>725</v>
      </c>
      <c r="F128" s="480">
        <v>0</v>
      </c>
      <c r="G128" s="480">
        <v>0</v>
      </c>
      <c r="H128" s="480">
        <v>0</v>
      </c>
      <c r="I128" s="480">
        <v>0</v>
      </c>
      <c r="J128" s="480">
        <v>11</v>
      </c>
      <c r="K128" s="480">
        <v>8</v>
      </c>
      <c r="L128" s="480">
        <v>19</v>
      </c>
      <c r="M128" s="480">
        <v>20</v>
      </c>
      <c r="N128" s="480">
        <v>33</v>
      </c>
      <c r="O128" s="480">
        <v>38</v>
      </c>
      <c r="P128" s="480">
        <v>49</v>
      </c>
      <c r="Q128" s="480">
        <v>42</v>
      </c>
      <c r="R128" s="480">
        <v>43</v>
      </c>
      <c r="S128" s="480">
        <v>46</v>
      </c>
      <c r="T128" s="480">
        <v>41</v>
      </c>
      <c r="U128" s="480">
        <v>41</v>
      </c>
      <c r="V128" s="480">
        <v>48</v>
      </c>
      <c r="W128" s="480">
        <v>38</v>
      </c>
      <c r="X128" s="480">
        <v>35</v>
      </c>
      <c r="Y128" s="480">
        <v>39</v>
      </c>
      <c r="Z128" s="480">
        <v>0</v>
      </c>
      <c r="AA128" s="480">
        <v>0</v>
      </c>
      <c r="AB128" s="480">
        <v>0</v>
      </c>
      <c r="AC128" s="480">
        <v>0</v>
      </c>
      <c r="AD128" s="480">
        <v>0</v>
      </c>
      <c r="AE128" s="480">
        <v>0</v>
      </c>
      <c r="AF128" s="480">
        <v>0</v>
      </c>
      <c r="AG128" s="480">
        <v>0</v>
      </c>
      <c r="AH128" s="480">
        <v>0</v>
      </c>
      <c r="AI128" s="480">
        <v>0</v>
      </c>
      <c r="AJ128" s="480">
        <v>0</v>
      </c>
      <c r="AK128" s="480">
        <v>0</v>
      </c>
      <c r="AL128" s="480">
        <v>0</v>
      </c>
      <c r="AM128" s="480">
        <v>0</v>
      </c>
      <c r="AN128" s="480">
        <v>0</v>
      </c>
      <c r="AO128" s="480">
        <v>0</v>
      </c>
      <c r="AP128" s="480">
        <v>0</v>
      </c>
      <c r="AQ128" s="480">
        <v>0</v>
      </c>
      <c r="AR128" s="480">
        <v>0</v>
      </c>
      <c r="AS128" s="480">
        <v>0</v>
      </c>
      <c r="AT128" s="480">
        <v>0</v>
      </c>
      <c r="AU128" s="480">
        <v>0</v>
      </c>
      <c r="AV128" s="480">
        <v>0</v>
      </c>
      <c r="AW128" s="480">
        <v>0</v>
      </c>
      <c r="AX128" s="480">
        <v>0</v>
      </c>
      <c r="AY128" s="480">
        <v>0</v>
      </c>
      <c r="AZ128" s="480">
        <v>0</v>
      </c>
      <c r="BA128" s="480">
        <v>0</v>
      </c>
      <c r="BB128" s="480">
        <v>0</v>
      </c>
      <c r="BC128" s="480">
        <v>0</v>
      </c>
      <c r="BD128" s="480">
        <v>0</v>
      </c>
      <c r="BE128" s="480">
        <v>0</v>
      </c>
      <c r="BF128" s="481">
        <f t="shared" si="3"/>
        <v>279</v>
      </c>
      <c r="BG128" s="481">
        <f t="shared" si="3"/>
        <v>272</v>
      </c>
      <c r="BH128" s="482">
        <f t="shared" si="4"/>
        <v>0</v>
      </c>
      <c r="BI128" s="482">
        <f t="shared" si="4"/>
        <v>0</v>
      </c>
      <c r="BJ128" s="483">
        <f t="shared" si="5"/>
        <v>279</v>
      </c>
      <c r="BK128" s="483">
        <f t="shared" si="5"/>
        <v>272</v>
      </c>
    </row>
    <row r="129" spans="1:63" x14ac:dyDescent="0.45">
      <c r="A129" s="480" t="s">
        <v>831</v>
      </c>
      <c r="B129" s="480" t="s">
        <v>461</v>
      </c>
      <c r="C129" s="480" t="s">
        <v>4</v>
      </c>
      <c r="D129" s="480" t="s">
        <v>702</v>
      </c>
      <c r="E129" s="480" t="s">
        <v>725</v>
      </c>
      <c r="F129" s="480">
        <v>0</v>
      </c>
      <c r="G129" s="480">
        <v>0</v>
      </c>
      <c r="H129" s="480">
        <v>4</v>
      </c>
      <c r="I129" s="480">
        <v>2</v>
      </c>
      <c r="J129" s="480">
        <v>3</v>
      </c>
      <c r="K129" s="480">
        <v>6</v>
      </c>
      <c r="L129" s="480">
        <v>5</v>
      </c>
      <c r="M129" s="480">
        <v>5</v>
      </c>
      <c r="N129" s="480">
        <v>4</v>
      </c>
      <c r="O129" s="480">
        <v>1</v>
      </c>
      <c r="P129" s="480">
        <v>2</v>
      </c>
      <c r="Q129" s="480">
        <v>1</v>
      </c>
      <c r="R129" s="480">
        <v>3</v>
      </c>
      <c r="S129" s="480">
        <v>0</v>
      </c>
      <c r="T129" s="480">
        <v>2</v>
      </c>
      <c r="U129" s="480">
        <v>1</v>
      </c>
      <c r="V129" s="480">
        <v>0</v>
      </c>
      <c r="W129" s="480">
        <v>3</v>
      </c>
      <c r="X129" s="480">
        <v>4</v>
      </c>
      <c r="Y129" s="480">
        <v>3</v>
      </c>
      <c r="Z129" s="480">
        <v>0</v>
      </c>
      <c r="AA129" s="480">
        <v>0</v>
      </c>
      <c r="AB129" s="480">
        <v>0</v>
      </c>
      <c r="AC129" s="480">
        <v>0</v>
      </c>
      <c r="AD129" s="480">
        <v>0</v>
      </c>
      <c r="AE129" s="480">
        <v>0</v>
      </c>
      <c r="AF129" s="480">
        <v>0</v>
      </c>
      <c r="AG129" s="480">
        <v>0</v>
      </c>
      <c r="AH129" s="480">
        <v>0</v>
      </c>
      <c r="AI129" s="480">
        <v>0</v>
      </c>
      <c r="AJ129" s="480">
        <v>0</v>
      </c>
      <c r="AK129" s="480">
        <v>0</v>
      </c>
      <c r="AL129" s="480">
        <v>0</v>
      </c>
      <c r="AM129" s="480">
        <v>0</v>
      </c>
      <c r="AN129" s="480">
        <v>0</v>
      </c>
      <c r="AO129" s="480">
        <v>0</v>
      </c>
      <c r="AP129" s="480">
        <v>0</v>
      </c>
      <c r="AQ129" s="480">
        <v>0</v>
      </c>
      <c r="AR129" s="480">
        <v>0</v>
      </c>
      <c r="AS129" s="480">
        <v>0</v>
      </c>
      <c r="AT129" s="480">
        <v>0</v>
      </c>
      <c r="AU129" s="480">
        <v>0</v>
      </c>
      <c r="AV129" s="480">
        <v>0</v>
      </c>
      <c r="AW129" s="480">
        <v>0</v>
      </c>
      <c r="AX129" s="480">
        <v>0</v>
      </c>
      <c r="AY129" s="480">
        <v>0</v>
      </c>
      <c r="AZ129" s="480">
        <v>0</v>
      </c>
      <c r="BA129" s="480">
        <v>0</v>
      </c>
      <c r="BB129" s="480">
        <v>0</v>
      </c>
      <c r="BC129" s="480">
        <v>0</v>
      </c>
      <c r="BD129" s="480">
        <v>0</v>
      </c>
      <c r="BE129" s="480">
        <v>0</v>
      </c>
      <c r="BF129" s="481">
        <f t="shared" si="3"/>
        <v>27</v>
      </c>
      <c r="BG129" s="481">
        <f t="shared" si="3"/>
        <v>22</v>
      </c>
      <c r="BH129" s="482">
        <f t="shared" si="4"/>
        <v>0</v>
      </c>
      <c r="BI129" s="482">
        <f t="shared" si="4"/>
        <v>0</v>
      </c>
      <c r="BJ129" s="483">
        <f t="shared" si="5"/>
        <v>27</v>
      </c>
      <c r="BK129" s="483">
        <f t="shared" si="5"/>
        <v>22</v>
      </c>
    </row>
    <row r="130" spans="1:63" x14ac:dyDescent="0.45">
      <c r="A130" s="480" t="s">
        <v>832</v>
      </c>
      <c r="B130" s="480" t="s">
        <v>461</v>
      </c>
      <c r="C130" s="480" t="s">
        <v>4</v>
      </c>
      <c r="D130" s="480" t="s">
        <v>702</v>
      </c>
      <c r="E130" s="480" t="s">
        <v>725</v>
      </c>
      <c r="F130" s="480">
        <v>0</v>
      </c>
      <c r="G130" s="480">
        <v>0</v>
      </c>
      <c r="H130" s="480">
        <v>0</v>
      </c>
      <c r="I130" s="480">
        <v>0</v>
      </c>
      <c r="J130" s="480">
        <v>2</v>
      </c>
      <c r="K130" s="480">
        <v>3</v>
      </c>
      <c r="L130" s="480">
        <v>8</v>
      </c>
      <c r="M130" s="480">
        <v>6</v>
      </c>
      <c r="N130" s="480">
        <v>3</v>
      </c>
      <c r="O130" s="480">
        <v>10</v>
      </c>
      <c r="P130" s="480">
        <v>10</v>
      </c>
      <c r="Q130" s="480">
        <v>4</v>
      </c>
      <c r="R130" s="480">
        <v>4</v>
      </c>
      <c r="S130" s="480">
        <v>10</v>
      </c>
      <c r="T130" s="480">
        <v>12</v>
      </c>
      <c r="U130" s="480">
        <v>4</v>
      </c>
      <c r="V130" s="480">
        <v>10</v>
      </c>
      <c r="W130" s="480">
        <v>2</v>
      </c>
      <c r="X130" s="480">
        <v>8</v>
      </c>
      <c r="Y130" s="480">
        <v>7</v>
      </c>
      <c r="Z130" s="480">
        <v>0</v>
      </c>
      <c r="AA130" s="480">
        <v>0</v>
      </c>
      <c r="AB130" s="480">
        <v>0</v>
      </c>
      <c r="AC130" s="480">
        <v>0</v>
      </c>
      <c r="AD130" s="480">
        <v>0</v>
      </c>
      <c r="AE130" s="480">
        <v>0</v>
      </c>
      <c r="AF130" s="480">
        <v>0</v>
      </c>
      <c r="AG130" s="480">
        <v>0</v>
      </c>
      <c r="AH130" s="480">
        <v>0</v>
      </c>
      <c r="AI130" s="480">
        <v>0</v>
      </c>
      <c r="AJ130" s="480">
        <v>0</v>
      </c>
      <c r="AK130" s="480">
        <v>0</v>
      </c>
      <c r="AL130" s="480">
        <v>0</v>
      </c>
      <c r="AM130" s="480">
        <v>0</v>
      </c>
      <c r="AN130" s="480">
        <v>0</v>
      </c>
      <c r="AO130" s="480">
        <v>0</v>
      </c>
      <c r="AP130" s="480">
        <v>0</v>
      </c>
      <c r="AQ130" s="480">
        <v>0</v>
      </c>
      <c r="AR130" s="480">
        <v>0</v>
      </c>
      <c r="AS130" s="480">
        <v>0</v>
      </c>
      <c r="AT130" s="480">
        <v>0</v>
      </c>
      <c r="AU130" s="480">
        <v>0</v>
      </c>
      <c r="AV130" s="480">
        <v>0</v>
      </c>
      <c r="AW130" s="480">
        <v>0</v>
      </c>
      <c r="AX130" s="480">
        <v>0</v>
      </c>
      <c r="AY130" s="480">
        <v>0</v>
      </c>
      <c r="AZ130" s="480">
        <v>0</v>
      </c>
      <c r="BA130" s="480">
        <v>0</v>
      </c>
      <c r="BB130" s="480">
        <v>0</v>
      </c>
      <c r="BC130" s="480">
        <v>0</v>
      </c>
      <c r="BD130" s="480">
        <v>0</v>
      </c>
      <c r="BE130" s="480">
        <v>0</v>
      </c>
      <c r="BF130" s="481">
        <f t="shared" si="3"/>
        <v>57</v>
      </c>
      <c r="BG130" s="481">
        <f t="shared" si="3"/>
        <v>46</v>
      </c>
      <c r="BH130" s="482">
        <f t="shared" si="4"/>
        <v>0</v>
      </c>
      <c r="BI130" s="482">
        <f t="shared" si="4"/>
        <v>0</v>
      </c>
      <c r="BJ130" s="483">
        <f t="shared" si="5"/>
        <v>57</v>
      </c>
      <c r="BK130" s="483">
        <f t="shared" si="5"/>
        <v>46</v>
      </c>
    </row>
    <row r="131" spans="1:63" x14ac:dyDescent="0.45">
      <c r="A131" s="480" t="s">
        <v>833</v>
      </c>
      <c r="B131" s="480" t="s">
        <v>461</v>
      </c>
      <c r="C131" s="480" t="s">
        <v>4</v>
      </c>
      <c r="D131" s="480" t="s">
        <v>702</v>
      </c>
      <c r="E131" s="480" t="s">
        <v>725</v>
      </c>
      <c r="F131" s="480">
        <v>0</v>
      </c>
      <c r="G131" s="480">
        <v>0</v>
      </c>
      <c r="H131" s="480">
        <v>0</v>
      </c>
      <c r="I131" s="480">
        <v>0</v>
      </c>
      <c r="J131" s="480">
        <v>0</v>
      </c>
      <c r="K131" s="480">
        <v>0</v>
      </c>
      <c r="L131" s="480">
        <v>0</v>
      </c>
      <c r="M131" s="480">
        <v>0</v>
      </c>
      <c r="N131" s="480">
        <v>0</v>
      </c>
      <c r="O131" s="480">
        <v>0</v>
      </c>
      <c r="P131" s="480">
        <v>0</v>
      </c>
      <c r="Q131" s="480">
        <v>0</v>
      </c>
      <c r="R131" s="480">
        <v>0</v>
      </c>
      <c r="S131" s="480">
        <v>0</v>
      </c>
      <c r="T131" s="480">
        <v>0</v>
      </c>
      <c r="U131" s="480">
        <v>0</v>
      </c>
      <c r="V131" s="480">
        <v>0</v>
      </c>
      <c r="W131" s="480">
        <v>0</v>
      </c>
      <c r="X131" s="480">
        <v>0</v>
      </c>
      <c r="Y131" s="480">
        <v>0</v>
      </c>
      <c r="Z131" s="480">
        <v>60</v>
      </c>
      <c r="AA131" s="480">
        <v>58</v>
      </c>
      <c r="AB131" s="480">
        <v>57</v>
      </c>
      <c r="AC131" s="480">
        <v>54</v>
      </c>
      <c r="AD131" s="480">
        <v>40</v>
      </c>
      <c r="AE131" s="480">
        <v>47</v>
      </c>
      <c r="AF131" s="480">
        <v>0</v>
      </c>
      <c r="AG131" s="480">
        <v>0</v>
      </c>
      <c r="AH131" s="480">
        <v>0</v>
      </c>
      <c r="AI131" s="480">
        <v>0</v>
      </c>
      <c r="AJ131" s="480">
        <v>0</v>
      </c>
      <c r="AK131" s="480">
        <v>0</v>
      </c>
      <c r="AL131" s="480">
        <v>0</v>
      </c>
      <c r="AM131" s="480">
        <v>0</v>
      </c>
      <c r="AN131" s="480">
        <v>0</v>
      </c>
      <c r="AO131" s="480">
        <v>0</v>
      </c>
      <c r="AP131" s="480">
        <v>0</v>
      </c>
      <c r="AQ131" s="480">
        <v>0</v>
      </c>
      <c r="AR131" s="480">
        <v>0</v>
      </c>
      <c r="AS131" s="480">
        <v>0</v>
      </c>
      <c r="AT131" s="480">
        <v>0</v>
      </c>
      <c r="AU131" s="480">
        <v>0</v>
      </c>
      <c r="AV131" s="480">
        <v>0</v>
      </c>
      <c r="AW131" s="480">
        <v>0</v>
      </c>
      <c r="AX131" s="480">
        <v>0</v>
      </c>
      <c r="AY131" s="480">
        <v>0</v>
      </c>
      <c r="AZ131" s="480">
        <v>0</v>
      </c>
      <c r="BA131" s="480">
        <v>0</v>
      </c>
      <c r="BB131" s="480">
        <v>0</v>
      </c>
      <c r="BC131" s="480">
        <v>0</v>
      </c>
      <c r="BD131" s="480">
        <v>0</v>
      </c>
      <c r="BE131" s="480">
        <v>0</v>
      </c>
      <c r="BF131" s="481">
        <f t="shared" si="3"/>
        <v>157</v>
      </c>
      <c r="BG131" s="481">
        <f t="shared" si="3"/>
        <v>159</v>
      </c>
      <c r="BH131" s="482">
        <f t="shared" si="4"/>
        <v>0</v>
      </c>
      <c r="BI131" s="482">
        <f t="shared" si="4"/>
        <v>0</v>
      </c>
      <c r="BJ131" s="483">
        <f t="shared" si="5"/>
        <v>157</v>
      </c>
      <c r="BK131" s="483">
        <f t="shared" si="5"/>
        <v>159</v>
      </c>
    </row>
    <row r="132" spans="1:63" ht="24.9" x14ac:dyDescent="0.45">
      <c r="A132" s="480" t="s">
        <v>834</v>
      </c>
      <c r="B132" s="480" t="s">
        <v>461</v>
      </c>
      <c r="C132" s="480" t="s">
        <v>4</v>
      </c>
      <c r="D132" s="480" t="s">
        <v>706</v>
      </c>
      <c r="E132" s="480" t="s">
        <v>707</v>
      </c>
      <c r="F132" s="480">
        <v>5</v>
      </c>
      <c r="G132" s="480">
        <v>3</v>
      </c>
      <c r="H132" s="480">
        <v>6</v>
      </c>
      <c r="I132" s="480">
        <v>14</v>
      </c>
      <c r="J132" s="480">
        <v>12</v>
      </c>
      <c r="K132" s="480">
        <v>19</v>
      </c>
      <c r="L132" s="480">
        <v>27</v>
      </c>
      <c r="M132" s="480">
        <v>23</v>
      </c>
      <c r="N132" s="480">
        <v>20</v>
      </c>
      <c r="O132" s="480">
        <v>19</v>
      </c>
      <c r="P132" s="480">
        <v>18</v>
      </c>
      <c r="Q132" s="480">
        <v>26</v>
      </c>
      <c r="R132" s="480">
        <v>25</v>
      </c>
      <c r="S132" s="480">
        <v>25</v>
      </c>
      <c r="T132" s="480">
        <v>21</v>
      </c>
      <c r="U132" s="480">
        <v>24</v>
      </c>
      <c r="V132" s="480">
        <v>29</v>
      </c>
      <c r="W132" s="480">
        <v>19</v>
      </c>
      <c r="X132" s="480">
        <v>13</v>
      </c>
      <c r="Y132" s="480">
        <v>25</v>
      </c>
      <c r="Z132" s="480">
        <v>0</v>
      </c>
      <c r="AA132" s="480">
        <v>0</v>
      </c>
      <c r="AB132" s="480">
        <v>0</v>
      </c>
      <c r="AC132" s="480">
        <v>0</v>
      </c>
      <c r="AD132" s="480">
        <v>0</v>
      </c>
      <c r="AE132" s="480">
        <v>0</v>
      </c>
      <c r="AF132" s="480">
        <v>0</v>
      </c>
      <c r="AG132" s="480">
        <v>0</v>
      </c>
      <c r="AH132" s="480">
        <v>0</v>
      </c>
      <c r="AI132" s="480">
        <v>0</v>
      </c>
      <c r="AJ132" s="480">
        <v>0</v>
      </c>
      <c r="AK132" s="480">
        <v>0</v>
      </c>
      <c r="AL132" s="480">
        <v>0</v>
      </c>
      <c r="AM132" s="480">
        <v>0</v>
      </c>
      <c r="AN132" s="480">
        <v>0</v>
      </c>
      <c r="AO132" s="480">
        <v>0</v>
      </c>
      <c r="AP132" s="480">
        <v>0</v>
      </c>
      <c r="AQ132" s="480">
        <v>0</v>
      </c>
      <c r="AR132" s="480">
        <v>0</v>
      </c>
      <c r="AS132" s="480">
        <v>0</v>
      </c>
      <c r="AT132" s="480">
        <v>0</v>
      </c>
      <c r="AU132" s="480">
        <v>0</v>
      </c>
      <c r="AV132" s="480">
        <v>0</v>
      </c>
      <c r="AW132" s="480">
        <v>0</v>
      </c>
      <c r="AX132" s="480">
        <v>0</v>
      </c>
      <c r="AY132" s="480">
        <v>0</v>
      </c>
      <c r="AZ132" s="480">
        <v>0</v>
      </c>
      <c r="BA132" s="480">
        <v>0</v>
      </c>
      <c r="BB132" s="480">
        <v>0</v>
      </c>
      <c r="BC132" s="480">
        <v>0</v>
      </c>
      <c r="BD132" s="480">
        <v>0</v>
      </c>
      <c r="BE132" s="480">
        <v>0</v>
      </c>
      <c r="BF132" s="481">
        <f t="shared" si="3"/>
        <v>176</v>
      </c>
      <c r="BG132" s="481">
        <f t="shared" si="3"/>
        <v>197</v>
      </c>
      <c r="BH132" s="482">
        <f t="shared" si="4"/>
        <v>0</v>
      </c>
      <c r="BI132" s="482">
        <f t="shared" si="4"/>
        <v>0</v>
      </c>
      <c r="BJ132" s="483">
        <f t="shared" si="5"/>
        <v>176</v>
      </c>
      <c r="BK132" s="483">
        <f t="shared" si="5"/>
        <v>197</v>
      </c>
    </row>
    <row r="133" spans="1:63" x14ac:dyDescent="0.45">
      <c r="A133" s="480" t="s">
        <v>835</v>
      </c>
      <c r="B133" s="480" t="s">
        <v>461</v>
      </c>
      <c r="C133" s="480" t="s">
        <v>4</v>
      </c>
      <c r="D133" s="480" t="s">
        <v>702</v>
      </c>
      <c r="E133" s="480" t="s">
        <v>725</v>
      </c>
      <c r="F133" s="480">
        <v>0</v>
      </c>
      <c r="G133" s="480">
        <v>0</v>
      </c>
      <c r="H133" s="480">
        <v>0</v>
      </c>
      <c r="I133" s="480">
        <v>0</v>
      </c>
      <c r="J133" s="480">
        <v>15</v>
      </c>
      <c r="K133" s="480">
        <v>9</v>
      </c>
      <c r="L133" s="480">
        <v>15</v>
      </c>
      <c r="M133" s="480">
        <v>15</v>
      </c>
      <c r="N133" s="480">
        <v>19</v>
      </c>
      <c r="O133" s="480">
        <v>20</v>
      </c>
      <c r="P133" s="480">
        <v>20</v>
      </c>
      <c r="Q133" s="480">
        <v>11</v>
      </c>
      <c r="R133" s="480">
        <v>16</v>
      </c>
      <c r="S133" s="480">
        <v>16</v>
      </c>
      <c r="T133" s="480">
        <v>10</v>
      </c>
      <c r="U133" s="480">
        <v>14</v>
      </c>
      <c r="V133" s="480">
        <v>15</v>
      </c>
      <c r="W133" s="480">
        <v>13</v>
      </c>
      <c r="X133" s="480">
        <v>17</v>
      </c>
      <c r="Y133" s="480">
        <v>13</v>
      </c>
      <c r="Z133" s="480">
        <v>18</v>
      </c>
      <c r="AA133" s="480">
        <v>18</v>
      </c>
      <c r="AB133" s="480">
        <v>21</v>
      </c>
      <c r="AC133" s="480">
        <v>18</v>
      </c>
      <c r="AD133" s="480">
        <v>16</v>
      </c>
      <c r="AE133" s="480">
        <v>16</v>
      </c>
      <c r="AF133" s="480">
        <v>0</v>
      </c>
      <c r="AG133" s="480">
        <v>0</v>
      </c>
      <c r="AH133" s="480">
        <v>0</v>
      </c>
      <c r="AI133" s="480">
        <v>0</v>
      </c>
      <c r="AJ133" s="480">
        <v>0</v>
      </c>
      <c r="AK133" s="480">
        <v>0</v>
      </c>
      <c r="AL133" s="480">
        <v>0</v>
      </c>
      <c r="AM133" s="480">
        <v>0</v>
      </c>
      <c r="AN133" s="480">
        <v>0</v>
      </c>
      <c r="AO133" s="480">
        <v>0</v>
      </c>
      <c r="AP133" s="480">
        <v>0</v>
      </c>
      <c r="AQ133" s="480">
        <v>0</v>
      </c>
      <c r="AR133" s="480">
        <v>0</v>
      </c>
      <c r="AS133" s="480">
        <v>0</v>
      </c>
      <c r="AT133" s="480">
        <v>0</v>
      </c>
      <c r="AU133" s="480">
        <v>0</v>
      </c>
      <c r="AV133" s="480">
        <v>0</v>
      </c>
      <c r="AW133" s="480">
        <v>0</v>
      </c>
      <c r="AX133" s="480">
        <v>0</v>
      </c>
      <c r="AY133" s="480">
        <v>0</v>
      </c>
      <c r="AZ133" s="480">
        <v>0</v>
      </c>
      <c r="BA133" s="480">
        <v>0</v>
      </c>
      <c r="BB133" s="480">
        <v>0</v>
      </c>
      <c r="BC133" s="480">
        <v>0</v>
      </c>
      <c r="BD133" s="480">
        <v>0</v>
      </c>
      <c r="BE133" s="480">
        <v>0</v>
      </c>
      <c r="BF133" s="481">
        <f t="shared" si="3"/>
        <v>182</v>
      </c>
      <c r="BG133" s="481">
        <f t="shared" si="3"/>
        <v>163</v>
      </c>
      <c r="BH133" s="482">
        <f t="shared" si="4"/>
        <v>0</v>
      </c>
      <c r="BI133" s="482">
        <f t="shared" si="4"/>
        <v>0</v>
      </c>
      <c r="BJ133" s="483">
        <f t="shared" si="5"/>
        <v>182</v>
      </c>
      <c r="BK133" s="483">
        <f t="shared" si="5"/>
        <v>163</v>
      </c>
    </row>
    <row r="134" spans="1:63" x14ac:dyDescent="0.45">
      <c r="A134" s="480" t="s">
        <v>836</v>
      </c>
      <c r="B134" s="480" t="s">
        <v>461</v>
      </c>
      <c r="C134" s="480" t="s">
        <v>4</v>
      </c>
      <c r="D134" s="480" t="s">
        <v>702</v>
      </c>
      <c r="E134" s="480" t="s">
        <v>725</v>
      </c>
      <c r="F134" s="480">
        <v>0</v>
      </c>
      <c r="G134" s="480">
        <v>0</v>
      </c>
      <c r="H134" s="480">
        <v>4</v>
      </c>
      <c r="I134" s="480">
        <v>5</v>
      </c>
      <c r="J134" s="480">
        <v>5</v>
      </c>
      <c r="K134" s="480">
        <v>5</v>
      </c>
      <c r="L134" s="480">
        <v>8</v>
      </c>
      <c r="M134" s="480">
        <v>3</v>
      </c>
      <c r="N134" s="480">
        <v>11</v>
      </c>
      <c r="O134" s="480">
        <v>9</v>
      </c>
      <c r="P134" s="480">
        <v>16</v>
      </c>
      <c r="Q134" s="480">
        <v>15</v>
      </c>
      <c r="R134" s="480">
        <v>7</v>
      </c>
      <c r="S134" s="480">
        <v>2</v>
      </c>
      <c r="T134" s="480">
        <v>5</v>
      </c>
      <c r="U134" s="480">
        <v>8</v>
      </c>
      <c r="V134" s="480">
        <v>3</v>
      </c>
      <c r="W134" s="480">
        <v>6</v>
      </c>
      <c r="X134" s="480">
        <v>12</v>
      </c>
      <c r="Y134" s="480">
        <v>4</v>
      </c>
      <c r="Z134" s="480">
        <v>2</v>
      </c>
      <c r="AA134" s="480">
        <v>7</v>
      </c>
      <c r="AB134" s="480">
        <v>11</v>
      </c>
      <c r="AC134" s="480">
        <v>10</v>
      </c>
      <c r="AD134" s="480">
        <v>4</v>
      </c>
      <c r="AE134" s="480">
        <v>6</v>
      </c>
      <c r="AF134" s="480">
        <v>0</v>
      </c>
      <c r="AG134" s="480">
        <v>0</v>
      </c>
      <c r="AH134" s="480">
        <v>0</v>
      </c>
      <c r="AI134" s="480">
        <v>0</v>
      </c>
      <c r="AJ134" s="480">
        <v>0</v>
      </c>
      <c r="AK134" s="480">
        <v>0</v>
      </c>
      <c r="AL134" s="480">
        <v>0</v>
      </c>
      <c r="AM134" s="480">
        <v>0</v>
      </c>
      <c r="AN134" s="480">
        <v>0</v>
      </c>
      <c r="AO134" s="480">
        <v>0</v>
      </c>
      <c r="AP134" s="480">
        <v>0</v>
      </c>
      <c r="AQ134" s="480">
        <v>0</v>
      </c>
      <c r="AR134" s="480">
        <v>0</v>
      </c>
      <c r="AS134" s="480">
        <v>0</v>
      </c>
      <c r="AT134" s="480">
        <v>0</v>
      </c>
      <c r="AU134" s="480">
        <v>0</v>
      </c>
      <c r="AV134" s="480">
        <v>0</v>
      </c>
      <c r="AW134" s="480">
        <v>0</v>
      </c>
      <c r="AX134" s="480">
        <v>0</v>
      </c>
      <c r="AY134" s="480">
        <v>0</v>
      </c>
      <c r="AZ134" s="480">
        <v>0</v>
      </c>
      <c r="BA134" s="480">
        <v>0</v>
      </c>
      <c r="BB134" s="480">
        <v>0</v>
      </c>
      <c r="BC134" s="480">
        <v>0</v>
      </c>
      <c r="BD134" s="480">
        <v>0</v>
      </c>
      <c r="BE134" s="480">
        <v>0</v>
      </c>
      <c r="BF134" s="481">
        <f t="shared" ref="BF134:BG197" si="6">F134+H134+J134+L134+N134+P134+R134+T134+V134+X134+Z134+AB134+AD134</f>
        <v>88</v>
      </c>
      <c r="BG134" s="481">
        <f t="shared" si="6"/>
        <v>80</v>
      </c>
      <c r="BH134" s="482">
        <f t="shared" ref="BH134:BI197" si="7">AF134+AH134+AJ134+AL134+AN134+AP134+AR134+AT134+AV134+AX134+AZ134+BB134+BD134</f>
        <v>0</v>
      </c>
      <c r="BI134" s="482">
        <f t="shared" si="7"/>
        <v>0</v>
      </c>
      <c r="BJ134" s="483">
        <f t="shared" ref="BJ134:BK197" si="8">BF134+BH134</f>
        <v>88</v>
      </c>
      <c r="BK134" s="483">
        <f t="shared" si="8"/>
        <v>80</v>
      </c>
    </row>
    <row r="135" spans="1:63" x14ac:dyDescent="0.45">
      <c r="A135" s="480" t="s">
        <v>837</v>
      </c>
      <c r="B135" s="480" t="s">
        <v>461</v>
      </c>
      <c r="C135" s="480" t="s">
        <v>4</v>
      </c>
      <c r="D135" s="480" t="s">
        <v>702</v>
      </c>
      <c r="E135" s="480" t="s">
        <v>725</v>
      </c>
      <c r="F135" s="480">
        <v>0</v>
      </c>
      <c r="G135" s="480">
        <v>0</v>
      </c>
      <c r="H135" s="480">
        <v>0</v>
      </c>
      <c r="I135" s="480">
        <v>0</v>
      </c>
      <c r="J135" s="480">
        <v>1</v>
      </c>
      <c r="K135" s="480">
        <v>3</v>
      </c>
      <c r="L135" s="480">
        <v>7</v>
      </c>
      <c r="M135" s="480">
        <v>7</v>
      </c>
      <c r="N135" s="480">
        <v>9</v>
      </c>
      <c r="O135" s="480">
        <v>2</v>
      </c>
      <c r="P135" s="480">
        <v>7</v>
      </c>
      <c r="Q135" s="480">
        <v>9</v>
      </c>
      <c r="R135" s="480">
        <v>6</v>
      </c>
      <c r="S135" s="480">
        <v>7</v>
      </c>
      <c r="T135" s="480">
        <v>4</v>
      </c>
      <c r="U135" s="480">
        <v>10</v>
      </c>
      <c r="V135" s="480">
        <v>7</v>
      </c>
      <c r="W135" s="480">
        <v>9</v>
      </c>
      <c r="X135" s="480">
        <v>4</v>
      </c>
      <c r="Y135" s="480">
        <v>3</v>
      </c>
      <c r="Z135" s="480">
        <v>7</v>
      </c>
      <c r="AA135" s="480">
        <v>4</v>
      </c>
      <c r="AB135" s="480">
        <v>8</v>
      </c>
      <c r="AC135" s="480">
        <v>7</v>
      </c>
      <c r="AD135" s="480">
        <v>5</v>
      </c>
      <c r="AE135" s="480">
        <v>0</v>
      </c>
      <c r="AF135" s="480">
        <v>0</v>
      </c>
      <c r="AG135" s="480">
        <v>0</v>
      </c>
      <c r="AH135" s="480">
        <v>0</v>
      </c>
      <c r="AI135" s="480">
        <v>0</v>
      </c>
      <c r="AJ135" s="480">
        <v>0</v>
      </c>
      <c r="AK135" s="480">
        <v>0</v>
      </c>
      <c r="AL135" s="480">
        <v>0</v>
      </c>
      <c r="AM135" s="480">
        <v>0</v>
      </c>
      <c r="AN135" s="480">
        <v>0</v>
      </c>
      <c r="AO135" s="480">
        <v>0</v>
      </c>
      <c r="AP135" s="480">
        <v>0</v>
      </c>
      <c r="AQ135" s="480">
        <v>0</v>
      </c>
      <c r="AR135" s="480">
        <v>0</v>
      </c>
      <c r="AS135" s="480">
        <v>0</v>
      </c>
      <c r="AT135" s="480">
        <v>0</v>
      </c>
      <c r="AU135" s="480">
        <v>0</v>
      </c>
      <c r="AV135" s="480">
        <v>0</v>
      </c>
      <c r="AW135" s="480">
        <v>0</v>
      </c>
      <c r="AX135" s="480">
        <v>0</v>
      </c>
      <c r="AY135" s="480">
        <v>0</v>
      </c>
      <c r="AZ135" s="480">
        <v>0</v>
      </c>
      <c r="BA135" s="480">
        <v>0</v>
      </c>
      <c r="BB135" s="480">
        <v>0</v>
      </c>
      <c r="BC135" s="480">
        <v>0</v>
      </c>
      <c r="BD135" s="480">
        <v>0</v>
      </c>
      <c r="BE135" s="480">
        <v>0</v>
      </c>
      <c r="BF135" s="481">
        <f t="shared" si="6"/>
        <v>65</v>
      </c>
      <c r="BG135" s="481">
        <f t="shared" si="6"/>
        <v>61</v>
      </c>
      <c r="BH135" s="482">
        <f t="shared" si="7"/>
        <v>0</v>
      </c>
      <c r="BI135" s="482">
        <f t="shared" si="7"/>
        <v>0</v>
      </c>
      <c r="BJ135" s="483">
        <f t="shared" si="8"/>
        <v>65</v>
      </c>
      <c r="BK135" s="483">
        <f t="shared" si="8"/>
        <v>61</v>
      </c>
    </row>
    <row r="136" spans="1:63" x14ac:dyDescent="0.45">
      <c r="A136" s="480" t="s">
        <v>838</v>
      </c>
      <c r="B136" s="480" t="s">
        <v>461</v>
      </c>
      <c r="C136" s="480" t="s">
        <v>4</v>
      </c>
      <c r="D136" s="480" t="s">
        <v>702</v>
      </c>
      <c r="E136" s="480" t="s">
        <v>725</v>
      </c>
      <c r="F136" s="480">
        <v>0</v>
      </c>
      <c r="G136" s="480">
        <v>0</v>
      </c>
      <c r="H136" s="480">
        <v>5</v>
      </c>
      <c r="I136" s="480">
        <v>3</v>
      </c>
      <c r="J136" s="480">
        <v>1</v>
      </c>
      <c r="K136" s="480">
        <v>5</v>
      </c>
      <c r="L136" s="480">
        <v>3</v>
      </c>
      <c r="M136" s="480">
        <v>4</v>
      </c>
      <c r="N136" s="480">
        <v>4</v>
      </c>
      <c r="O136" s="480">
        <v>4</v>
      </c>
      <c r="P136" s="480">
        <v>1</v>
      </c>
      <c r="Q136" s="480">
        <v>8</v>
      </c>
      <c r="R136" s="480">
        <v>7</v>
      </c>
      <c r="S136" s="480">
        <v>5</v>
      </c>
      <c r="T136" s="480">
        <v>4</v>
      </c>
      <c r="U136" s="480">
        <v>6</v>
      </c>
      <c r="V136" s="480">
        <v>0</v>
      </c>
      <c r="W136" s="480">
        <v>1</v>
      </c>
      <c r="X136" s="480">
        <v>4</v>
      </c>
      <c r="Y136" s="480">
        <v>3</v>
      </c>
      <c r="Z136" s="480">
        <v>0</v>
      </c>
      <c r="AA136" s="480">
        <v>0</v>
      </c>
      <c r="AB136" s="480">
        <v>0</v>
      </c>
      <c r="AC136" s="480">
        <v>0</v>
      </c>
      <c r="AD136" s="480">
        <v>0</v>
      </c>
      <c r="AE136" s="480">
        <v>0</v>
      </c>
      <c r="AF136" s="480">
        <v>0</v>
      </c>
      <c r="AG136" s="480">
        <v>0</v>
      </c>
      <c r="AH136" s="480">
        <v>0</v>
      </c>
      <c r="AI136" s="480">
        <v>0</v>
      </c>
      <c r="AJ136" s="480">
        <v>0</v>
      </c>
      <c r="AK136" s="480">
        <v>0</v>
      </c>
      <c r="AL136" s="480">
        <v>0</v>
      </c>
      <c r="AM136" s="480">
        <v>0</v>
      </c>
      <c r="AN136" s="480">
        <v>0</v>
      </c>
      <c r="AO136" s="480">
        <v>0</v>
      </c>
      <c r="AP136" s="480">
        <v>0</v>
      </c>
      <c r="AQ136" s="480">
        <v>0</v>
      </c>
      <c r="AR136" s="480">
        <v>0</v>
      </c>
      <c r="AS136" s="480">
        <v>0</v>
      </c>
      <c r="AT136" s="480">
        <v>0</v>
      </c>
      <c r="AU136" s="480">
        <v>0</v>
      </c>
      <c r="AV136" s="480">
        <v>0</v>
      </c>
      <c r="AW136" s="480">
        <v>0</v>
      </c>
      <c r="AX136" s="480">
        <v>0</v>
      </c>
      <c r="AY136" s="480">
        <v>0</v>
      </c>
      <c r="AZ136" s="480">
        <v>0</v>
      </c>
      <c r="BA136" s="480">
        <v>0</v>
      </c>
      <c r="BB136" s="480">
        <v>0</v>
      </c>
      <c r="BC136" s="480">
        <v>0</v>
      </c>
      <c r="BD136" s="480">
        <v>0</v>
      </c>
      <c r="BE136" s="480">
        <v>0</v>
      </c>
      <c r="BF136" s="481">
        <f t="shared" si="6"/>
        <v>29</v>
      </c>
      <c r="BG136" s="481">
        <f t="shared" si="6"/>
        <v>39</v>
      </c>
      <c r="BH136" s="482">
        <f t="shared" si="7"/>
        <v>0</v>
      </c>
      <c r="BI136" s="482">
        <f t="shared" si="7"/>
        <v>0</v>
      </c>
      <c r="BJ136" s="483">
        <f t="shared" si="8"/>
        <v>29</v>
      </c>
      <c r="BK136" s="483">
        <f t="shared" si="8"/>
        <v>39</v>
      </c>
    </row>
    <row r="137" spans="1:63" ht="24.9" x14ac:dyDescent="0.45">
      <c r="A137" s="480" t="s">
        <v>839</v>
      </c>
      <c r="B137" s="480" t="s">
        <v>461</v>
      </c>
      <c r="C137" s="480" t="s">
        <v>4</v>
      </c>
      <c r="D137" s="480" t="s">
        <v>702</v>
      </c>
      <c r="E137" s="480" t="s">
        <v>725</v>
      </c>
      <c r="F137" s="480">
        <v>0</v>
      </c>
      <c r="G137" s="480">
        <v>0</v>
      </c>
      <c r="H137" s="480">
        <v>2</v>
      </c>
      <c r="I137" s="480">
        <v>1</v>
      </c>
      <c r="J137" s="480">
        <v>10</v>
      </c>
      <c r="K137" s="480">
        <v>2</v>
      </c>
      <c r="L137" s="480">
        <v>9</v>
      </c>
      <c r="M137" s="480">
        <v>7</v>
      </c>
      <c r="N137" s="480">
        <v>5</v>
      </c>
      <c r="O137" s="480">
        <v>5</v>
      </c>
      <c r="P137" s="480">
        <v>3</v>
      </c>
      <c r="Q137" s="480">
        <v>1</v>
      </c>
      <c r="R137" s="480">
        <v>3</v>
      </c>
      <c r="S137" s="480">
        <v>0</v>
      </c>
      <c r="T137" s="480">
        <v>1</v>
      </c>
      <c r="U137" s="480">
        <v>4</v>
      </c>
      <c r="V137" s="480">
        <v>3</v>
      </c>
      <c r="W137" s="480">
        <v>1</v>
      </c>
      <c r="X137" s="480">
        <v>0</v>
      </c>
      <c r="Y137" s="480">
        <v>0</v>
      </c>
      <c r="Z137" s="480">
        <v>0</v>
      </c>
      <c r="AA137" s="480">
        <v>0</v>
      </c>
      <c r="AB137" s="480">
        <v>0</v>
      </c>
      <c r="AC137" s="480">
        <v>0</v>
      </c>
      <c r="AD137" s="480">
        <v>0</v>
      </c>
      <c r="AE137" s="480">
        <v>0</v>
      </c>
      <c r="AF137" s="480">
        <v>0</v>
      </c>
      <c r="AG137" s="480">
        <v>0</v>
      </c>
      <c r="AH137" s="480">
        <v>0</v>
      </c>
      <c r="AI137" s="480">
        <v>0</v>
      </c>
      <c r="AJ137" s="480">
        <v>0</v>
      </c>
      <c r="AK137" s="480">
        <v>0</v>
      </c>
      <c r="AL137" s="480">
        <v>0</v>
      </c>
      <c r="AM137" s="480">
        <v>0</v>
      </c>
      <c r="AN137" s="480">
        <v>0</v>
      </c>
      <c r="AO137" s="480">
        <v>0</v>
      </c>
      <c r="AP137" s="480">
        <v>0</v>
      </c>
      <c r="AQ137" s="480">
        <v>0</v>
      </c>
      <c r="AR137" s="480">
        <v>0</v>
      </c>
      <c r="AS137" s="480">
        <v>0</v>
      </c>
      <c r="AT137" s="480">
        <v>0</v>
      </c>
      <c r="AU137" s="480">
        <v>0</v>
      </c>
      <c r="AV137" s="480">
        <v>0</v>
      </c>
      <c r="AW137" s="480">
        <v>0</v>
      </c>
      <c r="AX137" s="480">
        <v>0</v>
      </c>
      <c r="AY137" s="480">
        <v>0</v>
      </c>
      <c r="AZ137" s="480">
        <v>0</v>
      </c>
      <c r="BA137" s="480">
        <v>0</v>
      </c>
      <c r="BB137" s="480">
        <v>0</v>
      </c>
      <c r="BC137" s="480">
        <v>0</v>
      </c>
      <c r="BD137" s="480">
        <v>0</v>
      </c>
      <c r="BE137" s="480">
        <v>0</v>
      </c>
      <c r="BF137" s="481">
        <f t="shared" si="6"/>
        <v>36</v>
      </c>
      <c r="BG137" s="481">
        <f t="shared" si="6"/>
        <v>21</v>
      </c>
      <c r="BH137" s="482">
        <f t="shared" si="7"/>
        <v>0</v>
      </c>
      <c r="BI137" s="482">
        <f t="shared" si="7"/>
        <v>0</v>
      </c>
      <c r="BJ137" s="483">
        <f t="shared" si="8"/>
        <v>36</v>
      </c>
      <c r="BK137" s="483">
        <f t="shared" si="8"/>
        <v>21</v>
      </c>
    </row>
    <row r="138" spans="1:63" x14ac:dyDescent="0.45">
      <c r="A138" s="480" t="s">
        <v>840</v>
      </c>
      <c r="B138" s="480" t="s">
        <v>461</v>
      </c>
      <c r="C138" s="480" t="s">
        <v>4</v>
      </c>
      <c r="D138" s="480" t="s">
        <v>702</v>
      </c>
      <c r="E138" s="480" t="s">
        <v>725</v>
      </c>
      <c r="F138" s="480">
        <v>0</v>
      </c>
      <c r="G138" s="480">
        <v>0</v>
      </c>
      <c r="H138" s="480">
        <v>0</v>
      </c>
      <c r="I138" s="480">
        <v>0</v>
      </c>
      <c r="J138" s="480">
        <v>5</v>
      </c>
      <c r="K138" s="480">
        <v>13</v>
      </c>
      <c r="L138" s="480">
        <v>4</v>
      </c>
      <c r="M138" s="480">
        <v>16</v>
      </c>
      <c r="N138" s="480">
        <v>10</v>
      </c>
      <c r="O138" s="480">
        <v>10</v>
      </c>
      <c r="P138" s="480">
        <v>9</v>
      </c>
      <c r="Q138" s="480">
        <v>7</v>
      </c>
      <c r="R138" s="480">
        <v>4</v>
      </c>
      <c r="S138" s="480">
        <v>0</v>
      </c>
      <c r="T138" s="480">
        <v>8</v>
      </c>
      <c r="U138" s="480">
        <v>3</v>
      </c>
      <c r="V138" s="480">
        <v>6</v>
      </c>
      <c r="W138" s="480">
        <v>7</v>
      </c>
      <c r="X138" s="480">
        <v>8</v>
      </c>
      <c r="Y138" s="480">
        <v>6</v>
      </c>
      <c r="Z138" s="480">
        <v>0</v>
      </c>
      <c r="AA138" s="480">
        <v>0</v>
      </c>
      <c r="AB138" s="480">
        <v>0</v>
      </c>
      <c r="AC138" s="480">
        <v>0</v>
      </c>
      <c r="AD138" s="480">
        <v>0</v>
      </c>
      <c r="AE138" s="480">
        <v>0</v>
      </c>
      <c r="AF138" s="480">
        <v>0</v>
      </c>
      <c r="AG138" s="480">
        <v>0</v>
      </c>
      <c r="AH138" s="480">
        <v>0</v>
      </c>
      <c r="AI138" s="480">
        <v>0</v>
      </c>
      <c r="AJ138" s="480">
        <v>0</v>
      </c>
      <c r="AK138" s="480">
        <v>0</v>
      </c>
      <c r="AL138" s="480">
        <v>0</v>
      </c>
      <c r="AM138" s="480">
        <v>0</v>
      </c>
      <c r="AN138" s="480">
        <v>0</v>
      </c>
      <c r="AO138" s="480">
        <v>0</v>
      </c>
      <c r="AP138" s="480">
        <v>0</v>
      </c>
      <c r="AQ138" s="480">
        <v>0</v>
      </c>
      <c r="AR138" s="480">
        <v>0</v>
      </c>
      <c r="AS138" s="480">
        <v>0</v>
      </c>
      <c r="AT138" s="480">
        <v>0</v>
      </c>
      <c r="AU138" s="480">
        <v>0</v>
      </c>
      <c r="AV138" s="480">
        <v>0</v>
      </c>
      <c r="AW138" s="480">
        <v>0</v>
      </c>
      <c r="AX138" s="480">
        <v>0</v>
      </c>
      <c r="AY138" s="480">
        <v>0</v>
      </c>
      <c r="AZ138" s="480">
        <v>0</v>
      </c>
      <c r="BA138" s="480">
        <v>0</v>
      </c>
      <c r="BB138" s="480">
        <v>0</v>
      </c>
      <c r="BC138" s="480">
        <v>0</v>
      </c>
      <c r="BD138" s="480">
        <v>0</v>
      </c>
      <c r="BE138" s="480">
        <v>0</v>
      </c>
      <c r="BF138" s="481">
        <f t="shared" si="6"/>
        <v>54</v>
      </c>
      <c r="BG138" s="481">
        <f t="shared" si="6"/>
        <v>62</v>
      </c>
      <c r="BH138" s="482">
        <f t="shared" si="7"/>
        <v>0</v>
      </c>
      <c r="BI138" s="482">
        <f t="shared" si="7"/>
        <v>0</v>
      </c>
      <c r="BJ138" s="483">
        <f t="shared" si="8"/>
        <v>54</v>
      </c>
      <c r="BK138" s="483">
        <f t="shared" si="8"/>
        <v>62</v>
      </c>
    </row>
    <row r="139" spans="1:63" x14ac:dyDescent="0.45">
      <c r="A139" s="480" t="s">
        <v>841</v>
      </c>
      <c r="B139" s="480" t="s">
        <v>461</v>
      </c>
      <c r="C139" s="480" t="s">
        <v>4</v>
      </c>
      <c r="D139" s="480" t="s">
        <v>702</v>
      </c>
      <c r="E139" s="480" t="s">
        <v>725</v>
      </c>
      <c r="F139" s="480">
        <v>0</v>
      </c>
      <c r="G139" s="480">
        <v>0</v>
      </c>
      <c r="H139" s="480">
        <v>3</v>
      </c>
      <c r="I139" s="480">
        <v>1</v>
      </c>
      <c r="J139" s="480">
        <v>11</v>
      </c>
      <c r="K139" s="480">
        <v>6</v>
      </c>
      <c r="L139" s="480">
        <v>6</v>
      </c>
      <c r="M139" s="480">
        <v>6</v>
      </c>
      <c r="N139" s="480">
        <v>10</v>
      </c>
      <c r="O139" s="480">
        <v>6</v>
      </c>
      <c r="P139" s="480">
        <v>7</v>
      </c>
      <c r="Q139" s="480">
        <v>11</v>
      </c>
      <c r="R139" s="480">
        <v>4</v>
      </c>
      <c r="S139" s="480">
        <v>6</v>
      </c>
      <c r="T139" s="480">
        <v>12</v>
      </c>
      <c r="U139" s="480">
        <v>6</v>
      </c>
      <c r="V139" s="480">
        <v>5</v>
      </c>
      <c r="W139" s="480">
        <v>6</v>
      </c>
      <c r="X139" s="480">
        <v>4</v>
      </c>
      <c r="Y139" s="480">
        <v>5</v>
      </c>
      <c r="Z139" s="480">
        <v>0</v>
      </c>
      <c r="AA139" s="480">
        <v>0</v>
      </c>
      <c r="AB139" s="480">
        <v>0</v>
      </c>
      <c r="AC139" s="480">
        <v>0</v>
      </c>
      <c r="AD139" s="480">
        <v>0</v>
      </c>
      <c r="AE139" s="480">
        <v>0</v>
      </c>
      <c r="AF139" s="480">
        <v>0</v>
      </c>
      <c r="AG139" s="480">
        <v>0</v>
      </c>
      <c r="AH139" s="480">
        <v>0</v>
      </c>
      <c r="AI139" s="480">
        <v>0</v>
      </c>
      <c r="AJ139" s="480">
        <v>0</v>
      </c>
      <c r="AK139" s="480">
        <v>0</v>
      </c>
      <c r="AL139" s="480">
        <v>0</v>
      </c>
      <c r="AM139" s="480">
        <v>0</v>
      </c>
      <c r="AN139" s="480">
        <v>0</v>
      </c>
      <c r="AO139" s="480">
        <v>0</v>
      </c>
      <c r="AP139" s="480">
        <v>0</v>
      </c>
      <c r="AQ139" s="480">
        <v>0</v>
      </c>
      <c r="AR139" s="480">
        <v>0</v>
      </c>
      <c r="AS139" s="480">
        <v>0</v>
      </c>
      <c r="AT139" s="480">
        <v>0</v>
      </c>
      <c r="AU139" s="480">
        <v>0</v>
      </c>
      <c r="AV139" s="480">
        <v>0</v>
      </c>
      <c r="AW139" s="480">
        <v>0</v>
      </c>
      <c r="AX139" s="480">
        <v>0</v>
      </c>
      <c r="AY139" s="480">
        <v>0</v>
      </c>
      <c r="AZ139" s="480">
        <v>0</v>
      </c>
      <c r="BA139" s="480">
        <v>0</v>
      </c>
      <c r="BB139" s="480">
        <v>0</v>
      </c>
      <c r="BC139" s="480">
        <v>0</v>
      </c>
      <c r="BD139" s="480">
        <v>0</v>
      </c>
      <c r="BE139" s="480">
        <v>0</v>
      </c>
      <c r="BF139" s="481">
        <f t="shared" si="6"/>
        <v>62</v>
      </c>
      <c r="BG139" s="481">
        <f t="shared" si="6"/>
        <v>53</v>
      </c>
      <c r="BH139" s="482">
        <f t="shared" si="7"/>
        <v>0</v>
      </c>
      <c r="BI139" s="482">
        <f t="shared" si="7"/>
        <v>0</v>
      </c>
      <c r="BJ139" s="483">
        <f t="shared" si="8"/>
        <v>62</v>
      </c>
      <c r="BK139" s="483">
        <f t="shared" si="8"/>
        <v>53</v>
      </c>
    </row>
    <row r="140" spans="1:63" x14ac:dyDescent="0.45">
      <c r="A140" s="480" t="s">
        <v>842</v>
      </c>
      <c r="B140" s="480" t="s">
        <v>461</v>
      </c>
      <c r="C140" s="480" t="s">
        <v>4</v>
      </c>
      <c r="D140" s="480" t="s">
        <v>702</v>
      </c>
      <c r="E140" s="480" t="s">
        <v>725</v>
      </c>
      <c r="F140" s="480">
        <v>0</v>
      </c>
      <c r="G140" s="480">
        <v>0</v>
      </c>
      <c r="H140" s="480">
        <v>0</v>
      </c>
      <c r="I140" s="480">
        <v>0</v>
      </c>
      <c r="J140" s="480">
        <v>3</v>
      </c>
      <c r="K140" s="480">
        <v>6</v>
      </c>
      <c r="L140" s="480">
        <v>6</v>
      </c>
      <c r="M140" s="480">
        <v>8</v>
      </c>
      <c r="N140" s="480">
        <v>5</v>
      </c>
      <c r="O140" s="480">
        <v>7</v>
      </c>
      <c r="P140" s="480">
        <v>11</v>
      </c>
      <c r="Q140" s="480">
        <v>8</v>
      </c>
      <c r="R140" s="480">
        <v>11</v>
      </c>
      <c r="S140" s="480">
        <v>8</v>
      </c>
      <c r="T140" s="480">
        <v>7</v>
      </c>
      <c r="U140" s="480">
        <v>6</v>
      </c>
      <c r="V140" s="480">
        <v>10</v>
      </c>
      <c r="W140" s="480">
        <v>5</v>
      </c>
      <c r="X140" s="480">
        <v>7</v>
      </c>
      <c r="Y140" s="480">
        <v>7</v>
      </c>
      <c r="Z140" s="480">
        <v>4</v>
      </c>
      <c r="AA140" s="480">
        <v>8</v>
      </c>
      <c r="AB140" s="480">
        <v>8</v>
      </c>
      <c r="AC140" s="480">
        <v>3</v>
      </c>
      <c r="AD140" s="480">
        <v>12</v>
      </c>
      <c r="AE140" s="480">
        <v>6</v>
      </c>
      <c r="AF140" s="480">
        <v>0</v>
      </c>
      <c r="AG140" s="480">
        <v>0</v>
      </c>
      <c r="AH140" s="480">
        <v>0</v>
      </c>
      <c r="AI140" s="480">
        <v>0</v>
      </c>
      <c r="AJ140" s="480">
        <v>0</v>
      </c>
      <c r="AK140" s="480">
        <v>0</v>
      </c>
      <c r="AL140" s="480">
        <v>0</v>
      </c>
      <c r="AM140" s="480">
        <v>0</v>
      </c>
      <c r="AN140" s="480">
        <v>0</v>
      </c>
      <c r="AO140" s="480">
        <v>0</v>
      </c>
      <c r="AP140" s="480">
        <v>0</v>
      </c>
      <c r="AQ140" s="480">
        <v>0</v>
      </c>
      <c r="AR140" s="480">
        <v>0</v>
      </c>
      <c r="AS140" s="480">
        <v>0</v>
      </c>
      <c r="AT140" s="480">
        <v>0</v>
      </c>
      <c r="AU140" s="480">
        <v>0</v>
      </c>
      <c r="AV140" s="480">
        <v>0</v>
      </c>
      <c r="AW140" s="480">
        <v>0</v>
      </c>
      <c r="AX140" s="480">
        <v>0</v>
      </c>
      <c r="AY140" s="480">
        <v>0</v>
      </c>
      <c r="AZ140" s="480">
        <v>0</v>
      </c>
      <c r="BA140" s="480">
        <v>0</v>
      </c>
      <c r="BB140" s="480">
        <v>0</v>
      </c>
      <c r="BC140" s="480">
        <v>0</v>
      </c>
      <c r="BD140" s="480">
        <v>0</v>
      </c>
      <c r="BE140" s="480">
        <v>0</v>
      </c>
      <c r="BF140" s="481">
        <f t="shared" si="6"/>
        <v>84</v>
      </c>
      <c r="BG140" s="481">
        <f t="shared" si="6"/>
        <v>72</v>
      </c>
      <c r="BH140" s="482">
        <f t="shared" si="7"/>
        <v>0</v>
      </c>
      <c r="BI140" s="482">
        <f t="shared" si="7"/>
        <v>0</v>
      </c>
      <c r="BJ140" s="483">
        <f t="shared" si="8"/>
        <v>84</v>
      </c>
      <c r="BK140" s="483">
        <f t="shared" si="8"/>
        <v>72</v>
      </c>
    </row>
    <row r="141" spans="1:63" x14ac:dyDescent="0.45">
      <c r="A141" s="480" t="s">
        <v>843</v>
      </c>
      <c r="B141" s="480" t="s">
        <v>461</v>
      </c>
      <c r="C141" s="480" t="s">
        <v>5</v>
      </c>
      <c r="D141" s="480" t="s">
        <v>702</v>
      </c>
      <c r="E141" s="480" t="s">
        <v>725</v>
      </c>
      <c r="F141" s="480">
        <v>0</v>
      </c>
      <c r="G141" s="480">
        <v>0</v>
      </c>
      <c r="H141" s="480">
        <v>0</v>
      </c>
      <c r="I141" s="480">
        <v>0</v>
      </c>
      <c r="J141" s="480">
        <v>32</v>
      </c>
      <c r="K141" s="480">
        <v>40</v>
      </c>
      <c r="L141" s="480">
        <v>41</v>
      </c>
      <c r="M141" s="480">
        <v>41</v>
      </c>
      <c r="N141" s="480">
        <v>45</v>
      </c>
      <c r="O141" s="480">
        <v>48</v>
      </c>
      <c r="P141" s="480">
        <v>54</v>
      </c>
      <c r="Q141" s="480">
        <v>54</v>
      </c>
      <c r="R141" s="480">
        <v>47</v>
      </c>
      <c r="S141" s="480">
        <v>50</v>
      </c>
      <c r="T141" s="480">
        <v>44</v>
      </c>
      <c r="U141" s="480">
        <v>51</v>
      </c>
      <c r="V141" s="480">
        <v>59</v>
      </c>
      <c r="W141" s="480">
        <v>40</v>
      </c>
      <c r="X141" s="480">
        <v>55</v>
      </c>
      <c r="Y141" s="480">
        <v>56</v>
      </c>
      <c r="Z141" s="480">
        <v>71</v>
      </c>
      <c r="AA141" s="480">
        <v>47</v>
      </c>
      <c r="AB141" s="480">
        <v>50</v>
      </c>
      <c r="AC141" s="480">
        <v>39</v>
      </c>
      <c r="AD141" s="480">
        <v>51</v>
      </c>
      <c r="AE141" s="480">
        <v>47</v>
      </c>
      <c r="AF141" s="480">
        <v>0</v>
      </c>
      <c r="AG141" s="480">
        <v>0</v>
      </c>
      <c r="AH141" s="480">
        <v>0</v>
      </c>
      <c r="AI141" s="480">
        <v>0</v>
      </c>
      <c r="AJ141" s="480">
        <v>0</v>
      </c>
      <c r="AK141" s="480">
        <v>0</v>
      </c>
      <c r="AL141" s="480">
        <v>0</v>
      </c>
      <c r="AM141" s="480">
        <v>0</v>
      </c>
      <c r="AN141" s="480">
        <v>0</v>
      </c>
      <c r="AO141" s="480">
        <v>0</v>
      </c>
      <c r="AP141" s="480">
        <v>0</v>
      </c>
      <c r="AQ141" s="480">
        <v>0</v>
      </c>
      <c r="AR141" s="480">
        <v>0</v>
      </c>
      <c r="AS141" s="480">
        <v>0</v>
      </c>
      <c r="AT141" s="480">
        <v>0</v>
      </c>
      <c r="AU141" s="480">
        <v>0</v>
      </c>
      <c r="AV141" s="480">
        <v>0</v>
      </c>
      <c r="AW141" s="480">
        <v>0</v>
      </c>
      <c r="AX141" s="480">
        <v>0</v>
      </c>
      <c r="AY141" s="480">
        <v>0</v>
      </c>
      <c r="AZ141" s="480">
        <v>0</v>
      </c>
      <c r="BA141" s="480">
        <v>0</v>
      </c>
      <c r="BB141" s="480">
        <v>0</v>
      </c>
      <c r="BC141" s="480">
        <v>0</v>
      </c>
      <c r="BD141" s="480">
        <v>0</v>
      </c>
      <c r="BE141" s="480">
        <v>0</v>
      </c>
      <c r="BF141" s="481">
        <f t="shared" si="6"/>
        <v>549</v>
      </c>
      <c r="BG141" s="481">
        <f t="shared" si="6"/>
        <v>513</v>
      </c>
      <c r="BH141" s="482">
        <f t="shared" si="7"/>
        <v>0</v>
      </c>
      <c r="BI141" s="482">
        <f t="shared" si="7"/>
        <v>0</v>
      </c>
      <c r="BJ141" s="483">
        <f t="shared" si="8"/>
        <v>549</v>
      </c>
      <c r="BK141" s="483">
        <f t="shared" si="8"/>
        <v>513</v>
      </c>
    </row>
    <row r="142" spans="1:63" x14ac:dyDescent="0.45">
      <c r="A142" s="480" t="s">
        <v>844</v>
      </c>
      <c r="B142" s="480" t="s">
        <v>461</v>
      </c>
      <c r="C142" s="480" t="s">
        <v>5</v>
      </c>
      <c r="D142" s="480" t="s">
        <v>702</v>
      </c>
      <c r="E142" s="480" t="s">
        <v>725</v>
      </c>
      <c r="F142" s="480">
        <v>0</v>
      </c>
      <c r="G142" s="480">
        <v>0</v>
      </c>
      <c r="H142" s="480">
        <v>20</v>
      </c>
      <c r="I142" s="480">
        <v>18</v>
      </c>
      <c r="J142" s="480">
        <v>26</v>
      </c>
      <c r="K142" s="480">
        <v>14</v>
      </c>
      <c r="L142" s="480">
        <v>25</v>
      </c>
      <c r="M142" s="480">
        <v>17</v>
      </c>
      <c r="N142" s="480">
        <v>21</v>
      </c>
      <c r="O142" s="480">
        <v>20</v>
      </c>
      <c r="P142" s="480">
        <v>19</v>
      </c>
      <c r="Q142" s="480">
        <v>18</v>
      </c>
      <c r="R142" s="480">
        <v>19</v>
      </c>
      <c r="S142" s="480">
        <v>9</v>
      </c>
      <c r="T142" s="480">
        <v>22</v>
      </c>
      <c r="U142" s="480">
        <v>15</v>
      </c>
      <c r="V142" s="480">
        <v>21</v>
      </c>
      <c r="W142" s="480">
        <v>14</v>
      </c>
      <c r="X142" s="480">
        <v>26</v>
      </c>
      <c r="Y142" s="480">
        <v>26</v>
      </c>
      <c r="Z142" s="480">
        <v>23</v>
      </c>
      <c r="AA142" s="480">
        <v>15</v>
      </c>
      <c r="AB142" s="480">
        <v>22</v>
      </c>
      <c r="AC142" s="480">
        <v>15</v>
      </c>
      <c r="AD142" s="480">
        <v>26</v>
      </c>
      <c r="AE142" s="480">
        <v>17</v>
      </c>
      <c r="AF142" s="480">
        <v>0</v>
      </c>
      <c r="AG142" s="480">
        <v>0</v>
      </c>
      <c r="AH142" s="480">
        <v>0</v>
      </c>
      <c r="AI142" s="480">
        <v>0</v>
      </c>
      <c r="AJ142" s="480">
        <v>0</v>
      </c>
      <c r="AK142" s="480">
        <v>0</v>
      </c>
      <c r="AL142" s="480">
        <v>0</v>
      </c>
      <c r="AM142" s="480">
        <v>0</v>
      </c>
      <c r="AN142" s="480">
        <v>0</v>
      </c>
      <c r="AO142" s="480">
        <v>0</v>
      </c>
      <c r="AP142" s="480">
        <v>0</v>
      </c>
      <c r="AQ142" s="480">
        <v>0</v>
      </c>
      <c r="AR142" s="480">
        <v>0</v>
      </c>
      <c r="AS142" s="480">
        <v>0</v>
      </c>
      <c r="AT142" s="480">
        <v>0</v>
      </c>
      <c r="AU142" s="480">
        <v>0</v>
      </c>
      <c r="AV142" s="480">
        <v>0</v>
      </c>
      <c r="AW142" s="480">
        <v>0</v>
      </c>
      <c r="AX142" s="480">
        <v>0</v>
      </c>
      <c r="AY142" s="480">
        <v>0</v>
      </c>
      <c r="AZ142" s="480">
        <v>0</v>
      </c>
      <c r="BA142" s="480">
        <v>0</v>
      </c>
      <c r="BB142" s="480">
        <v>0</v>
      </c>
      <c r="BC142" s="480">
        <v>0</v>
      </c>
      <c r="BD142" s="480">
        <v>0</v>
      </c>
      <c r="BE142" s="480">
        <v>0</v>
      </c>
      <c r="BF142" s="481">
        <f t="shared" si="6"/>
        <v>270</v>
      </c>
      <c r="BG142" s="481">
        <f t="shared" si="6"/>
        <v>198</v>
      </c>
      <c r="BH142" s="482">
        <f t="shared" si="7"/>
        <v>0</v>
      </c>
      <c r="BI142" s="482">
        <f t="shared" si="7"/>
        <v>0</v>
      </c>
      <c r="BJ142" s="483">
        <f t="shared" si="8"/>
        <v>270</v>
      </c>
      <c r="BK142" s="483">
        <f t="shared" si="8"/>
        <v>198</v>
      </c>
    </row>
    <row r="143" spans="1:63" x14ac:dyDescent="0.45">
      <c r="A143" s="480" t="s">
        <v>845</v>
      </c>
      <c r="B143" s="480" t="s">
        <v>461</v>
      </c>
      <c r="C143" s="480" t="s">
        <v>5</v>
      </c>
      <c r="D143" s="480" t="s">
        <v>702</v>
      </c>
      <c r="E143" s="480" t="s">
        <v>725</v>
      </c>
      <c r="F143" s="480">
        <v>0</v>
      </c>
      <c r="G143" s="480">
        <v>0</v>
      </c>
      <c r="H143" s="480">
        <v>0</v>
      </c>
      <c r="I143" s="480">
        <v>0</v>
      </c>
      <c r="J143" s="480">
        <v>4</v>
      </c>
      <c r="K143" s="480">
        <v>7</v>
      </c>
      <c r="L143" s="480">
        <v>12</v>
      </c>
      <c r="M143" s="480">
        <v>9</v>
      </c>
      <c r="N143" s="480">
        <v>9</v>
      </c>
      <c r="O143" s="480">
        <v>5</v>
      </c>
      <c r="P143" s="480">
        <v>8</v>
      </c>
      <c r="Q143" s="480">
        <v>7</v>
      </c>
      <c r="R143" s="480">
        <v>14</v>
      </c>
      <c r="S143" s="480">
        <v>10</v>
      </c>
      <c r="T143" s="480">
        <v>8</v>
      </c>
      <c r="U143" s="480">
        <v>8</v>
      </c>
      <c r="V143" s="480">
        <v>13</v>
      </c>
      <c r="W143" s="480">
        <v>10</v>
      </c>
      <c r="X143" s="480">
        <v>14</v>
      </c>
      <c r="Y143" s="480">
        <v>6</v>
      </c>
      <c r="Z143" s="480">
        <v>0</v>
      </c>
      <c r="AA143" s="480">
        <v>0</v>
      </c>
      <c r="AB143" s="480">
        <v>0</v>
      </c>
      <c r="AC143" s="480">
        <v>0</v>
      </c>
      <c r="AD143" s="480">
        <v>0</v>
      </c>
      <c r="AE143" s="480">
        <v>0</v>
      </c>
      <c r="AF143" s="480">
        <v>0</v>
      </c>
      <c r="AG143" s="480">
        <v>0</v>
      </c>
      <c r="AH143" s="480">
        <v>0</v>
      </c>
      <c r="AI143" s="480">
        <v>0</v>
      </c>
      <c r="AJ143" s="480">
        <v>0</v>
      </c>
      <c r="AK143" s="480">
        <v>0</v>
      </c>
      <c r="AL143" s="480">
        <v>0</v>
      </c>
      <c r="AM143" s="480">
        <v>0</v>
      </c>
      <c r="AN143" s="480">
        <v>0</v>
      </c>
      <c r="AO143" s="480">
        <v>0</v>
      </c>
      <c r="AP143" s="480">
        <v>0</v>
      </c>
      <c r="AQ143" s="480">
        <v>0</v>
      </c>
      <c r="AR143" s="480">
        <v>0</v>
      </c>
      <c r="AS143" s="480">
        <v>0</v>
      </c>
      <c r="AT143" s="480">
        <v>0</v>
      </c>
      <c r="AU143" s="480">
        <v>0</v>
      </c>
      <c r="AV143" s="480">
        <v>0</v>
      </c>
      <c r="AW143" s="480">
        <v>0</v>
      </c>
      <c r="AX143" s="480">
        <v>0</v>
      </c>
      <c r="AY143" s="480">
        <v>0</v>
      </c>
      <c r="AZ143" s="480">
        <v>0</v>
      </c>
      <c r="BA143" s="480">
        <v>0</v>
      </c>
      <c r="BB143" s="480">
        <v>0</v>
      </c>
      <c r="BC143" s="480">
        <v>0</v>
      </c>
      <c r="BD143" s="480">
        <v>0</v>
      </c>
      <c r="BE143" s="480">
        <v>0</v>
      </c>
      <c r="BF143" s="481">
        <f t="shared" si="6"/>
        <v>82</v>
      </c>
      <c r="BG143" s="481">
        <f t="shared" si="6"/>
        <v>62</v>
      </c>
      <c r="BH143" s="482">
        <f t="shared" si="7"/>
        <v>0</v>
      </c>
      <c r="BI143" s="482">
        <f t="shared" si="7"/>
        <v>0</v>
      </c>
      <c r="BJ143" s="483">
        <f t="shared" si="8"/>
        <v>82</v>
      </c>
      <c r="BK143" s="483">
        <f t="shared" si="8"/>
        <v>62</v>
      </c>
    </row>
    <row r="144" spans="1:63" x14ac:dyDescent="0.45">
      <c r="A144" s="480" t="s">
        <v>846</v>
      </c>
      <c r="B144" s="480" t="s">
        <v>461</v>
      </c>
      <c r="C144" s="480" t="s">
        <v>5</v>
      </c>
      <c r="D144" s="480" t="s">
        <v>702</v>
      </c>
      <c r="E144" s="480" t="s">
        <v>725</v>
      </c>
      <c r="F144" s="480">
        <v>0</v>
      </c>
      <c r="G144" s="480">
        <v>0</v>
      </c>
      <c r="H144" s="480">
        <v>13</v>
      </c>
      <c r="I144" s="480">
        <v>10</v>
      </c>
      <c r="J144" s="480">
        <v>9</v>
      </c>
      <c r="K144" s="480">
        <v>20</v>
      </c>
      <c r="L144" s="480">
        <v>14</v>
      </c>
      <c r="M144" s="480">
        <v>8</v>
      </c>
      <c r="N144" s="480">
        <v>22</v>
      </c>
      <c r="O144" s="480">
        <v>20</v>
      </c>
      <c r="P144" s="480">
        <v>24</v>
      </c>
      <c r="Q144" s="480">
        <v>16</v>
      </c>
      <c r="R144" s="480">
        <v>26</v>
      </c>
      <c r="S144" s="480">
        <v>19</v>
      </c>
      <c r="T144" s="480">
        <v>20</v>
      </c>
      <c r="U144" s="480">
        <v>12</v>
      </c>
      <c r="V144" s="480">
        <v>24</v>
      </c>
      <c r="W144" s="480">
        <v>16</v>
      </c>
      <c r="X144" s="480">
        <v>22</v>
      </c>
      <c r="Y144" s="480">
        <v>21</v>
      </c>
      <c r="Z144" s="480">
        <v>61</v>
      </c>
      <c r="AA144" s="480">
        <v>45</v>
      </c>
      <c r="AB144" s="480">
        <v>52</v>
      </c>
      <c r="AC144" s="480">
        <v>45</v>
      </c>
      <c r="AD144" s="480">
        <v>51</v>
      </c>
      <c r="AE144" s="480">
        <v>39</v>
      </c>
      <c r="AF144" s="480">
        <v>0</v>
      </c>
      <c r="AG144" s="480">
        <v>0</v>
      </c>
      <c r="AH144" s="480">
        <v>0</v>
      </c>
      <c r="AI144" s="480">
        <v>0</v>
      </c>
      <c r="AJ144" s="480">
        <v>0</v>
      </c>
      <c r="AK144" s="480">
        <v>0</v>
      </c>
      <c r="AL144" s="480">
        <v>0</v>
      </c>
      <c r="AM144" s="480">
        <v>0</v>
      </c>
      <c r="AN144" s="480">
        <v>0</v>
      </c>
      <c r="AO144" s="480">
        <v>0</v>
      </c>
      <c r="AP144" s="480">
        <v>0</v>
      </c>
      <c r="AQ144" s="480">
        <v>0</v>
      </c>
      <c r="AR144" s="480">
        <v>0</v>
      </c>
      <c r="AS144" s="480">
        <v>0</v>
      </c>
      <c r="AT144" s="480">
        <v>0</v>
      </c>
      <c r="AU144" s="480">
        <v>0</v>
      </c>
      <c r="AV144" s="480">
        <v>0</v>
      </c>
      <c r="AW144" s="480">
        <v>0</v>
      </c>
      <c r="AX144" s="480">
        <v>0</v>
      </c>
      <c r="AY144" s="480">
        <v>0</v>
      </c>
      <c r="AZ144" s="480">
        <v>0</v>
      </c>
      <c r="BA144" s="480">
        <v>0</v>
      </c>
      <c r="BB144" s="480">
        <v>0</v>
      </c>
      <c r="BC144" s="480">
        <v>0</v>
      </c>
      <c r="BD144" s="480">
        <v>0</v>
      </c>
      <c r="BE144" s="480">
        <v>0</v>
      </c>
      <c r="BF144" s="481">
        <f t="shared" si="6"/>
        <v>338</v>
      </c>
      <c r="BG144" s="481">
        <f t="shared" si="6"/>
        <v>271</v>
      </c>
      <c r="BH144" s="482">
        <f t="shared" si="7"/>
        <v>0</v>
      </c>
      <c r="BI144" s="482">
        <f t="shared" si="7"/>
        <v>0</v>
      </c>
      <c r="BJ144" s="483">
        <f t="shared" si="8"/>
        <v>338</v>
      </c>
      <c r="BK144" s="483">
        <f t="shared" si="8"/>
        <v>271</v>
      </c>
    </row>
    <row r="145" spans="1:63" ht="24.9" x14ac:dyDescent="0.45">
      <c r="A145" s="480" t="s">
        <v>847</v>
      </c>
      <c r="B145" s="480" t="s">
        <v>461</v>
      </c>
      <c r="C145" s="480" t="s">
        <v>5</v>
      </c>
      <c r="D145" s="480" t="s">
        <v>706</v>
      </c>
      <c r="E145" s="480" t="s">
        <v>707</v>
      </c>
      <c r="F145" s="480">
        <v>0</v>
      </c>
      <c r="G145" s="480">
        <v>0</v>
      </c>
      <c r="H145" s="480">
        <v>57</v>
      </c>
      <c r="I145" s="480">
        <v>38</v>
      </c>
      <c r="J145" s="480">
        <v>56</v>
      </c>
      <c r="K145" s="480">
        <v>50</v>
      </c>
      <c r="L145" s="480">
        <v>56</v>
      </c>
      <c r="M145" s="480">
        <v>44</v>
      </c>
      <c r="N145" s="480">
        <v>0</v>
      </c>
      <c r="O145" s="480">
        <v>0</v>
      </c>
      <c r="P145" s="480">
        <v>0</v>
      </c>
      <c r="Q145" s="480">
        <v>0</v>
      </c>
      <c r="R145" s="480">
        <v>0</v>
      </c>
      <c r="S145" s="480">
        <v>0</v>
      </c>
      <c r="T145" s="480">
        <v>0</v>
      </c>
      <c r="U145" s="480">
        <v>0</v>
      </c>
      <c r="V145" s="480">
        <v>0</v>
      </c>
      <c r="W145" s="480">
        <v>0</v>
      </c>
      <c r="X145" s="480">
        <v>0</v>
      </c>
      <c r="Y145" s="480">
        <v>0</v>
      </c>
      <c r="Z145" s="480">
        <v>0</v>
      </c>
      <c r="AA145" s="480">
        <v>0</v>
      </c>
      <c r="AB145" s="480">
        <v>0</v>
      </c>
      <c r="AC145" s="480">
        <v>0</v>
      </c>
      <c r="AD145" s="480">
        <v>0</v>
      </c>
      <c r="AE145" s="480">
        <v>0</v>
      </c>
      <c r="AF145" s="480">
        <v>0</v>
      </c>
      <c r="AG145" s="480">
        <v>0</v>
      </c>
      <c r="AH145" s="480">
        <v>0</v>
      </c>
      <c r="AI145" s="480">
        <v>0</v>
      </c>
      <c r="AJ145" s="480">
        <v>0</v>
      </c>
      <c r="AK145" s="480">
        <v>0</v>
      </c>
      <c r="AL145" s="480">
        <v>0</v>
      </c>
      <c r="AM145" s="480">
        <v>0</v>
      </c>
      <c r="AN145" s="480">
        <v>0</v>
      </c>
      <c r="AO145" s="480">
        <v>0</v>
      </c>
      <c r="AP145" s="480">
        <v>0</v>
      </c>
      <c r="AQ145" s="480">
        <v>0</v>
      </c>
      <c r="AR145" s="480">
        <v>0</v>
      </c>
      <c r="AS145" s="480">
        <v>0</v>
      </c>
      <c r="AT145" s="480">
        <v>0</v>
      </c>
      <c r="AU145" s="480">
        <v>0</v>
      </c>
      <c r="AV145" s="480">
        <v>0</v>
      </c>
      <c r="AW145" s="480">
        <v>0</v>
      </c>
      <c r="AX145" s="480">
        <v>0</v>
      </c>
      <c r="AY145" s="480">
        <v>0</v>
      </c>
      <c r="AZ145" s="480">
        <v>0</v>
      </c>
      <c r="BA145" s="480">
        <v>0</v>
      </c>
      <c r="BB145" s="480">
        <v>0</v>
      </c>
      <c r="BC145" s="480">
        <v>0</v>
      </c>
      <c r="BD145" s="480">
        <v>0</v>
      </c>
      <c r="BE145" s="480">
        <v>0</v>
      </c>
      <c r="BF145" s="481">
        <f t="shared" si="6"/>
        <v>169</v>
      </c>
      <c r="BG145" s="481">
        <f t="shared" si="6"/>
        <v>132</v>
      </c>
      <c r="BH145" s="482">
        <f t="shared" si="7"/>
        <v>0</v>
      </c>
      <c r="BI145" s="482">
        <f t="shared" si="7"/>
        <v>0</v>
      </c>
      <c r="BJ145" s="483">
        <f t="shared" si="8"/>
        <v>169</v>
      </c>
      <c r="BK145" s="483">
        <f t="shared" si="8"/>
        <v>132</v>
      </c>
    </row>
    <row r="146" spans="1:63" ht="24.9" x14ac:dyDescent="0.45">
      <c r="A146" s="480" t="s">
        <v>848</v>
      </c>
      <c r="B146" s="480" t="s">
        <v>461</v>
      </c>
      <c r="C146" s="480" t="s">
        <v>5</v>
      </c>
      <c r="D146" s="480" t="s">
        <v>706</v>
      </c>
      <c r="E146" s="480" t="s">
        <v>707</v>
      </c>
      <c r="F146" s="480">
        <v>0</v>
      </c>
      <c r="G146" s="480">
        <v>0</v>
      </c>
      <c r="H146" s="480">
        <v>0</v>
      </c>
      <c r="I146" s="480">
        <v>0</v>
      </c>
      <c r="J146" s="480">
        <v>0</v>
      </c>
      <c r="K146" s="480">
        <v>0</v>
      </c>
      <c r="L146" s="480">
        <v>0</v>
      </c>
      <c r="M146" s="480">
        <v>0</v>
      </c>
      <c r="N146" s="480">
        <v>54</v>
      </c>
      <c r="O146" s="480">
        <v>39</v>
      </c>
      <c r="P146" s="480">
        <v>52</v>
      </c>
      <c r="Q146" s="480">
        <v>41</v>
      </c>
      <c r="R146" s="480">
        <v>46</v>
      </c>
      <c r="S146" s="480">
        <v>43</v>
      </c>
      <c r="T146" s="480">
        <v>43</v>
      </c>
      <c r="U146" s="480">
        <v>38</v>
      </c>
      <c r="V146" s="480">
        <v>42</v>
      </c>
      <c r="W146" s="480">
        <v>29</v>
      </c>
      <c r="X146" s="480">
        <v>44</v>
      </c>
      <c r="Y146" s="480">
        <v>41</v>
      </c>
      <c r="Z146" s="480">
        <v>26</v>
      </c>
      <c r="AA146" s="480">
        <v>16</v>
      </c>
      <c r="AB146" s="480">
        <v>27</v>
      </c>
      <c r="AC146" s="480">
        <v>24</v>
      </c>
      <c r="AD146" s="480">
        <v>26</v>
      </c>
      <c r="AE146" s="480">
        <v>24</v>
      </c>
      <c r="AF146" s="480">
        <v>0</v>
      </c>
      <c r="AG146" s="480">
        <v>0</v>
      </c>
      <c r="AH146" s="480">
        <v>0</v>
      </c>
      <c r="AI146" s="480">
        <v>0</v>
      </c>
      <c r="AJ146" s="480">
        <v>0</v>
      </c>
      <c r="AK146" s="480">
        <v>0</v>
      </c>
      <c r="AL146" s="480">
        <v>0</v>
      </c>
      <c r="AM146" s="480">
        <v>0</v>
      </c>
      <c r="AN146" s="480">
        <v>0</v>
      </c>
      <c r="AO146" s="480">
        <v>0</v>
      </c>
      <c r="AP146" s="480">
        <v>0</v>
      </c>
      <c r="AQ146" s="480">
        <v>0</v>
      </c>
      <c r="AR146" s="480">
        <v>0</v>
      </c>
      <c r="AS146" s="480">
        <v>0</v>
      </c>
      <c r="AT146" s="480">
        <v>0</v>
      </c>
      <c r="AU146" s="480">
        <v>0</v>
      </c>
      <c r="AV146" s="480">
        <v>0</v>
      </c>
      <c r="AW146" s="480">
        <v>0</v>
      </c>
      <c r="AX146" s="480">
        <v>0</v>
      </c>
      <c r="AY146" s="480">
        <v>0</v>
      </c>
      <c r="AZ146" s="480">
        <v>0</v>
      </c>
      <c r="BA146" s="480">
        <v>0</v>
      </c>
      <c r="BB146" s="480">
        <v>0</v>
      </c>
      <c r="BC146" s="480">
        <v>0</v>
      </c>
      <c r="BD146" s="480">
        <v>0</v>
      </c>
      <c r="BE146" s="480">
        <v>0</v>
      </c>
      <c r="BF146" s="481">
        <f t="shared" si="6"/>
        <v>360</v>
      </c>
      <c r="BG146" s="481">
        <f t="shared" si="6"/>
        <v>295</v>
      </c>
      <c r="BH146" s="482">
        <f t="shared" si="7"/>
        <v>0</v>
      </c>
      <c r="BI146" s="482">
        <f t="shared" si="7"/>
        <v>0</v>
      </c>
      <c r="BJ146" s="483">
        <f t="shared" si="8"/>
        <v>360</v>
      </c>
      <c r="BK146" s="483">
        <f t="shared" si="8"/>
        <v>295</v>
      </c>
    </row>
    <row r="147" spans="1:63" ht="24.9" x14ac:dyDescent="0.45">
      <c r="A147" s="480" t="s">
        <v>849</v>
      </c>
      <c r="B147" s="480" t="s">
        <v>461</v>
      </c>
      <c r="C147" s="480" t="s">
        <v>5</v>
      </c>
      <c r="D147" s="480" t="s">
        <v>706</v>
      </c>
      <c r="E147" s="480" t="s">
        <v>707</v>
      </c>
      <c r="F147" s="480">
        <v>27</v>
      </c>
      <c r="G147" s="480">
        <v>21</v>
      </c>
      <c r="H147" s="480">
        <v>131</v>
      </c>
      <c r="I147" s="480">
        <v>106</v>
      </c>
      <c r="J147" s="480">
        <v>134</v>
      </c>
      <c r="K147" s="480">
        <v>119</v>
      </c>
      <c r="L147" s="480">
        <v>138</v>
      </c>
      <c r="M147" s="480">
        <v>134</v>
      </c>
      <c r="N147" s="480">
        <v>181</v>
      </c>
      <c r="O147" s="480">
        <v>135</v>
      </c>
      <c r="P147" s="480">
        <v>172</v>
      </c>
      <c r="Q147" s="480">
        <v>148</v>
      </c>
      <c r="R147" s="480">
        <v>172</v>
      </c>
      <c r="S147" s="480">
        <v>177</v>
      </c>
      <c r="T147" s="480">
        <v>186</v>
      </c>
      <c r="U147" s="480">
        <v>168</v>
      </c>
      <c r="V147" s="480">
        <v>169</v>
      </c>
      <c r="W147" s="480">
        <v>167</v>
      </c>
      <c r="X147" s="480">
        <v>186</v>
      </c>
      <c r="Y147" s="480">
        <v>170</v>
      </c>
      <c r="Z147" s="480">
        <v>53</v>
      </c>
      <c r="AA147" s="480">
        <v>76</v>
      </c>
      <c r="AB147" s="480">
        <v>61</v>
      </c>
      <c r="AC147" s="480">
        <v>62</v>
      </c>
      <c r="AD147" s="480">
        <v>56</v>
      </c>
      <c r="AE147" s="480">
        <v>55</v>
      </c>
      <c r="AF147" s="480">
        <v>0</v>
      </c>
      <c r="AG147" s="480">
        <v>0</v>
      </c>
      <c r="AH147" s="480">
        <v>0</v>
      </c>
      <c r="AI147" s="480">
        <v>0</v>
      </c>
      <c r="AJ147" s="480">
        <v>0</v>
      </c>
      <c r="AK147" s="480">
        <v>0</v>
      </c>
      <c r="AL147" s="480">
        <v>0</v>
      </c>
      <c r="AM147" s="480">
        <v>0</v>
      </c>
      <c r="AN147" s="480">
        <v>0</v>
      </c>
      <c r="AO147" s="480">
        <v>0</v>
      </c>
      <c r="AP147" s="480">
        <v>0</v>
      </c>
      <c r="AQ147" s="480">
        <v>0</v>
      </c>
      <c r="AR147" s="480">
        <v>0</v>
      </c>
      <c r="AS147" s="480">
        <v>0</v>
      </c>
      <c r="AT147" s="480">
        <v>0</v>
      </c>
      <c r="AU147" s="480">
        <v>0</v>
      </c>
      <c r="AV147" s="480">
        <v>0</v>
      </c>
      <c r="AW147" s="480">
        <v>0</v>
      </c>
      <c r="AX147" s="480">
        <v>0</v>
      </c>
      <c r="AY147" s="480">
        <v>0</v>
      </c>
      <c r="AZ147" s="480">
        <v>0</v>
      </c>
      <c r="BA147" s="480">
        <v>0</v>
      </c>
      <c r="BB147" s="480">
        <v>0</v>
      </c>
      <c r="BC147" s="480">
        <v>0</v>
      </c>
      <c r="BD147" s="480">
        <v>0</v>
      </c>
      <c r="BE147" s="480">
        <v>0</v>
      </c>
      <c r="BF147" s="481">
        <f t="shared" si="6"/>
        <v>1666</v>
      </c>
      <c r="BG147" s="481">
        <f t="shared" si="6"/>
        <v>1538</v>
      </c>
      <c r="BH147" s="482">
        <f t="shared" si="7"/>
        <v>0</v>
      </c>
      <c r="BI147" s="482">
        <f t="shared" si="7"/>
        <v>0</v>
      </c>
      <c r="BJ147" s="483">
        <f t="shared" si="8"/>
        <v>1666</v>
      </c>
      <c r="BK147" s="483">
        <f t="shared" si="8"/>
        <v>1538</v>
      </c>
    </row>
    <row r="148" spans="1:63" ht="24.9" x14ac:dyDescent="0.45">
      <c r="A148" s="480" t="s">
        <v>850</v>
      </c>
      <c r="B148" s="480" t="s">
        <v>461</v>
      </c>
      <c r="C148" s="480" t="s">
        <v>5</v>
      </c>
      <c r="D148" s="480" t="s">
        <v>706</v>
      </c>
      <c r="E148" s="480" t="s">
        <v>707</v>
      </c>
      <c r="F148" s="480">
        <v>7</v>
      </c>
      <c r="G148" s="480">
        <v>7</v>
      </c>
      <c r="H148" s="480">
        <v>16</v>
      </c>
      <c r="I148" s="480">
        <v>9</v>
      </c>
      <c r="J148" s="480">
        <v>9</v>
      </c>
      <c r="K148" s="480">
        <v>5</v>
      </c>
      <c r="L148" s="480">
        <v>6</v>
      </c>
      <c r="M148" s="480">
        <v>9</v>
      </c>
      <c r="N148" s="480">
        <v>0</v>
      </c>
      <c r="O148" s="480">
        <v>0</v>
      </c>
      <c r="P148" s="480">
        <v>0</v>
      </c>
      <c r="Q148" s="480">
        <v>0</v>
      </c>
      <c r="R148" s="480">
        <v>0</v>
      </c>
      <c r="S148" s="480">
        <v>0</v>
      </c>
      <c r="T148" s="480">
        <v>0</v>
      </c>
      <c r="U148" s="480">
        <v>0</v>
      </c>
      <c r="V148" s="480">
        <v>0</v>
      </c>
      <c r="W148" s="480">
        <v>0</v>
      </c>
      <c r="X148" s="480">
        <v>0</v>
      </c>
      <c r="Y148" s="480">
        <v>0</v>
      </c>
      <c r="Z148" s="480">
        <v>0</v>
      </c>
      <c r="AA148" s="480">
        <v>0</v>
      </c>
      <c r="AB148" s="480">
        <v>0</v>
      </c>
      <c r="AC148" s="480">
        <v>0</v>
      </c>
      <c r="AD148" s="480">
        <v>0</v>
      </c>
      <c r="AE148" s="480">
        <v>0</v>
      </c>
      <c r="AF148" s="480">
        <v>0</v>
      </c>
      <c r="AG148" s="480">
        <v>0</v>
      </c>
      <c r="AH148" s="480">
        <v>0</v>
      </c>
      <c r="AI148" s="480">
        <v>0</v>
      </c>
      <c r="AJ148" s="480">
        <v>0</v>
      </c>
      <c r="AK148" s="480">
        <v>0</v>
      </c>
      <c r="AL148" s="480">
        <v>0</v>
      </c>
      <c r="AM148" s="480">
        <v>0</v>
      </c>
      <c r="AN148" s="480">
        <v>0</v>
      </c>
      <c r="AO148" s="480">
        <v>0</v>
      </c>
      <c r="AP148" s="480">
        <v>0</v>
      </c>
      <c r="AQ148" s="480">
        <v>0</v>
      </c>
      <c r="AR148" s="480">
        <v>0</v>
      </c>
      <c r="AS148" s="480">
        <v>0</v>
      </c>
      <c r="AT148" s="480">
        <v>0</v>
      </c>
      <c r="AU148" s="480">
        <v>0</v>
      </c>
      <c r="AV148" s="480">
        <v>0</v>
      </c>
      <c r="AW148" s="480">
        <v>0</v>
      </c>
      <c r="AX148" s="480">
        <v>0</v>
      </c>
      <c r="AY148" s="480">
        <v>0</v>
      </c>
      <c r="AZ148" s="480">
        <v>0</v>
      </c>
      <c r="BA148" s="480">
        <v>0</v>
      </c>
      <c r="BB148" s="480">
        <v>0</v>
      </c>
      <c r="BC148" s="480">
        <v>0</v>
      </c>
      <c r="BD148" s="480">
        <v>0</v>
      </c>
      <c r="BE148" s="480">
        <v>0</v>
      </c>
      <c r="BF148" s="481">
        <f t="shared" si="6"/>
        <v>38</v>
      </c>
      <c r="BG148" s="481">
        <f t="shared" si="6"/>
        <v>30</v>
      </c>
      <c r="BH148" s="482">
        <f t="shared" si="7"/>
        <v>0</v>
      </c>
      <c r="BI148" s="482">
        <f t="shared" si="7"/>
        <v>0</v>
      </c>
      <c r="BJ148" s="483">
        <f t="shared" si="8"/>
        <v>38</v>
      </c>
      <c r="BK148" s="483">
        <f t="shared" si="8"/>
        <v>30</v>
      </c>
    </row>
    <row r="149" spans="1:63" ht="24.9" x14ac:dyDescent="0.45">
      <c r="A149" s="480" t="s">
        <v>851</v>
      </c>
      <c r="B149" s="480" t="s">
        <v>461</v>
      </c>
      <c r="C149" s="480" t="s">
        <v>5</v>
      </c>
      <c r="D149" s="480" t="s">
        <v>706</v>
      </c>
      <c r="E149" s="480" t="s">
        <v>707</v>
      </c>
      <c r="F149" s="480">
        <v>0</v>
      </c>
      <c r="G149" s="480">
        <v>0</v>
      </c>
      <c r="H149" s="480">
        <v>13</v>
      </c>
      <c r="I149" s="480">
        <v>3</v>
      </c>
      <c r="J149" s="480">
        <v>8</v>
      </c>
      <c r="K149" s="480">
        <v>4</v>
      </c>
      <c r="L149" s="480">
        <v>4</v>
      </c>
      <c r="M149" s="480">
        <v>5</v>
      </c>
      <c r="N149" s="480">
        <v>2</v>
      </c>
      <c r="O149" s="480">
        <v>11</v>
      </c>
      <c r="P149" s="480">
        <v>1</v>
      </c>
      <c r="Q149" s="480">
        <v>7</v>
      </c>
      <c r="R149" s="480">
        <v>5</v>
      </c>
      <c r="S149" s="480">
        <v>3</v>
      </c>
      <c r="T149" s="480">
        <v>1</v>
      </c>
      <c r="U149" s="480">
        <v>5</v>
      </c>
      <c r="V149" s="480">
        <v>4</v>
      </c>
      <c r="W149" s="480">
        <v>2</v>
      </c>
      <c r="X149" s="480">
        <v>5</v>
      </c>
      <c r="Y149" s="480">
        <v>2</v>
      </c>
      <c r="Z149" s="480">
        <v>0</v>
      </c>
      <c r="AA149" s="480">
        <v>0</v>
      </c>
      <c r="AB149" s="480">
        <v>0</v>
      </c>
      <c r="AC149" s="480">
        <v>0</v>
      </c>
      <c r="AD149" s="480">
        <v>0</v>
      </c>
      <c r="AE149" s="480">
        <v>0</v>
      </c>
      <c r="AF149" s="480">
        <v>0</v>
      </c>
      <c r="AG149" s="480">
        <v>0</v>
      </c>
      <c r="AH149" s="480">
        <v>0</v>
      </c>
      <c r="AI149" s="480">
        <v>0</v>
      </c>
      <c r="AJ149" s="480">
        <v>0</v>
      </c>
      <c r="AK149" s="480">
        <v>0</v>
      </c>
      <c r="AL149" s="480">
        <v>0</v>
      </c>
      <c r="AM149" s="480">
        <v>0</v>
      </c>
      <c r="AN149" s="480">
        <v>0</v>
      </c>
      <c r="AO149" s="480">
        <v>0</v>
      </c>
      <c r="AP149" s="480">
        <v>0</v>
      </c>
      <c r="AQ149" s="480">
        <v>0</v>
      </c>
      <c r="AR149" s="480">
        <v>0</v>
      </c>
      <c r="AS149" s="480">
        <v>0</v>
      </c>
      <c r="AT149" s="480">
        <v>0</v>
      </c>
      <c r="AU149" s="480">
        <v>0</v>
      </c>
      <c r="AV149" s="480">
        <v>0</v>
      </c>
      <c r="AW149" s="480">
        <v>0</v>
      </c>
      <c r="AX149" s="480">
        <v>0</v>
      </c>
      <c r="AY149" s="480">
        <v>0</v>
      </c>
      <c r="AZ149" s="480">
        <v>0</v>
      </c>
      <c r="BA149" s="480">
        <v>0</v>
      </c>
      <c r="BB149" s="480">
        <v>0</v>
      </c>
      <c r="BC149" s="480">
        <v>0</v>
      </c>
      <c r="BD149" s="480">
        <v>0</v>
      </c>
      <c r="BE149" s="480">
        <v>0</v>
      </c>
      <c r="BF149" s="481">
        <f t="shared" si="6"/>
        <v>43</v>
      </c>
      <c r="BG149" s="481">
        <f t="shared" si="6"/>
        <v>42</v>
      </c>
      <c r="BH149" s="482">
        <f t="shared" si="7"/>
        <v>0</v>
      </c>
      <c r="BI149" s="482">
        <f t="shared" si="7"/>
        <v>0</v>
      </c>
      <c r="BJ149" s="483">
        <f t="shared" si="8"/>
        <v>43</v>
      </c>
      <c r="BK149" s="483">
        <f t="shared" si="8"/>
        <v>42</v>
      </c>
    </row>
    <row r="150" spans="1:63" ht="24.9" x14ac:dyDescent="0.45">
      <c r="A150" s="480" t="s">
        <v>1169</v>
      </c>
      <c r="B150" s="480" t="s">
        <v>461</v>
      </c>
      <c r="C150" s="480" t="s">
        <v>5</v>
      </c>
      <c r="D150" s="480" t="s">
        <v>706</v>
      </c>
      <c r="E150" s="480" t="s">
        <v>871</v>
      </c>
      <c r="F150" s="480">
        <v>10</v>
      </c>
      <c r="G150" s="480">
        <v>5</v>
      </c>
      <c r="H150" s="480">
        <v>4</v>
      </c>
      <c r="I150" s="480">
        <v>10</v>
      </c>
      <c r="J150" s="480">
        <v>4</v>
      </c>
      <c r="K150" s="480">
        <v>6</v>
      </c>
      <c r="L150" s="480">
        <v>8</v>
      </c>
      <c r="M150" s="480">
        <v>7</v>
      </c>
      <c r="N150" s="480">
        <v>4</v>
      </c>
      <c r="O150" s="480">
        <v>5</v>
      </c>
      <c r="P150" s="480">
        <v>8</v>
      </c>
      <c r="Q150" s="480">
        <v>2</v>
      </c>
      <c r="R150" s="480">
        <v>3</v>
      </c>
      <c r="S150" s="480">
        <v>0</v>
      </c>
      <c r="T150" s="480">
        <v>5</v>
      </c>
      <c r="U150" s="480">
        <v>2</v>
      </c>
      <c r="V150" s="480">
        <v>2</v>
      </c>
      <c r="W150" s="480">
        <v>2</v>
      </c>
      <c r="X150" s="480">
        <v>0</v>
      </c>
      <c r="Y150" s="480">
        <v>0</v>
      </c>
      <c r="Z150" s="480">
        <v>0</v>
      </c>
      <c r="AA150" s="480">
        <v>0</v>
      </c>
      <c r="AB150" s="480">
        <v>0</v>
      </c>
      <c r="AC150" s="480">
        <v>0</v>
      </c>
      <c r="AD150" s="480">
        <v>0</v>
      </c>
      <c r="AE150" s="480">
        <v>0</v>
      </c>
      <c r="AF150" s="480">
        <v>0</v>
      </c>
      <c r="AG150" s="480">
        <v>0</v>
      </c>
      <c r="AH150" s="480">
        <v>0</v>
      </c>
      <c r="AI150" s="480">
        <v>0</v>
      </c>
      <c r="AJ150" s="480">
        <v>0</v>
      </c>
      <c r="AK150" s="480">
        <v>0</v>
      </c>
      <c r="AL150" s="480">
        <v>0</v>
      </c>
      <c r="AM150" s="480">
        <v>0</v>
      </c>
      <c r="AN150" s="480">
        <v>0</v>
      </c>
      <c r="AO150" s="480">
        <v>0</v>
      </c>
      <c r="AP150" s="480">
        <v>0</v>
      </c>
      <c r="AQ150" s="480">
        <v>0</v>
      </c>
      <c r="AR150" s="480">
        <v>0</v>
      </c>
      <c r="AS150" s="480">
        <v>0</v>
      </c>
      <c r="AT150" s="480">
        <v>0</v>
      </c>
      <c r="AU150" s="480">
        <v>0</v>
      </c>
      <c r="AV150" s="480">
        <v>0</v>
      </c>
      <c r="AW150" s="480">
        <v>0</v>
      </c>
      <c r="AX150" s="480">
        <v>0</v>
      </c>
      <c r="AY150" s="480">
        <v>0</v>
      </c>
      <c r="AZ150" s="480">
        <v>0</v>
      </c>
      <c r="BA150" s="480">
        <v>0</v>
      </c>
      <c r="BB150" s="480">
        <v>0</v>
      </c>
      <c r="BC150" s="480">
        <v>0</v>
      </c>
      <c r="BD150" s="480">
        <v>0</v>
      </c>
      <c r="BE150" s="480">
        <v>0</v>
      </c>
      <c r="BF150" s="481">
        <f t="shared" si="6"/>
        <v>48</v>
      </c>
      <c r="BG150" s="481">
        <f t="shared" si="6"/>
        <v>39</v>
      </c>
      <c r="BH150" s="482">
        <f t="shared" si="7"/>
        <v>0</v>
      </c>
      <c r="BI150" s="482">
        <f t="shared" si="7"/>
        <v>0</v>
      </c>
      <c r="BJ150" s="483">
        <f t="shared" si="8"/>
        <v>48</v>
      </c>
      <c r="BK150" s="483">
        <f t="shared" si="8"/>
        <v>39</v>
      </c>
    </row>
    <row r="151" spans="1:63" x14ac:dyDescent="0.45">
      <c r="A151" s="480" t="s">
        <v>852</v>
      </c>
      <c r="B151" s="480" t="s">
        <v>461</v>
      </c>
      <c r="C151" s="480" t="s">
        <v>5</v>
      </c>
      <c r="D151" s="480" t="s">
        <v>702</v>
      </c>
      <c r="E151" s="480" t="s">
        <v>725</v>
      </c>
      <c r="F151" s="480">
        <v>0</v>
      </c>
      <c r="G151" s="480">
        <v>0</v>
      </c>
      <c r="H151" s="480">
        <v>0</v>
      </c>
      <c r="I151" s="480">
        <v>0</v>
      </c>
      <c r="J151" s="480">
        <v>11</v>
      </c>
      <c r="K151" s="480">
        <v>10</v>
      </c>
      <c r="L151" s="480">
        <v>9</v>
      </c>
      <c r="M151" s="480">
        <v>9</v>
      </c>
      <c r="N151" s="480">
        <v>35</v>
      </c>
      <c r="O151" s="480">
        <v>29</v>
      </c>
      <c r="P151" s="480">
        <v>36</v>
      </c>
      <c r="Q151" s="480">
        <v>17</v>
      </c>
      <c r="R151" s="480">
        <v>40</v>
      </c>
      <c r="S151" s="480">
        <v>25</v>
      </c>
      <c r="T151" s="480">
        <v>41</v>
      </c>
      <c r="U151" s="480">
        <v>25</v>
      </c>
      <c r="V151" s="480">
        <v>35</v>
      </c>
      <c r="W151" s="480">
        <v>41</v>
      </c>
      <c r="X151" s="480">
        <v>33</v>
      </c>
      <c r="Y151" s="480">
        <v>37</v>
      </c>
      <c r="Z151" s="480">
        <v>0</v>
      </c>
      <c r="AA151" s="480">
        <v>0</v>
      </c>
      <c r="AB151" s="480">
        <v>0</v>
      </c>
      <c r="AC151" s="480">
        <v>0</v>
      </c>
      <c r="AD151" s="480">
        <v>0</v>
      </c>
      <c r="AE151" s="480">
        <v>0</v>
      </c>
      <c r="AF151" s="480">
        <v>0</v>
      </c>
      <c r="AG151" s="480">
        <v>0</v>
      </c>
      <c r="AH151" s="480">
        <v>0</v>
      </c>
      <c r="AI151" s="480">
        <v>0</v>
      </c>
      <c r="AJ151" s="480">
        <v>0</v>
      </c>
      <c r="AK151" s="480">
        <v>0</v>
      </c>
      <c r="AL151" s="480">
        <v>0</v>
      </c>
      <c r="AM151" s="480">
        <v>0</v>
      </c>
      <c r="AN151" s="480">
        <v>0</v>
      </c>
      <c r="AO151" s="480">
        <v>0</v>
      </c>
      <c r="AP151" s="480">
        <v>0</v>
      </c>
      <c r="AQ151" s="480">
        <v>0</v>
      </c>
      <c r="AR151" s="480">
        <v>0</v>
      </c>
      <c r="AS151" s="480">
        <v>0</v>
      </c>
      <c r="AT151" s="480">
        <v>0</v>
      </c>
      <c r="AU151" s="480">
        <v>0</v>
      </c>
      <c r="AV151" s="480">
        <v>0</v>
      </c>
      <c r="AW151" s="480">
        <v>0</v>
      </c>
      <c r="AX151" s="480">
        <v>0</v>
      </c>
      <c r="AY151" s="480">
        <v>0</v>
      </c>
      <c r="AZ151" s="480">
        <v>0</v>
      </c>
      <c r="BA151" s="480">
        <v>0</v>
      </c>
      <c r="BB151" s="480">
        <v>0</v>
      </c>
      <c r="BC151" s="480">
        <v>0</v>
      </c>
      <c r="BD151" s="480">
        <v>0</v>
      </c>
      <c r="BE151" s="480">
        <v>0</v>
      </c>
      <c r="BF151" s="481">
        <f t="shared" si="6"/>
        <v>240</v>
      </c>
      <c r="BG151" s="481">
        <f t="shared" si="6"/>
        <v>193</v>
      </c>
      <c r="BH151" s="482">
        <f t="shared" si="7"/>
        <v>0</v>
      </c>
      <c r="BI151" s="482">
        <f t="shared" si="7"/>
        <v>0</v>
      </c>
      <c r="BJ151" s="483">
        <f t="shared" si="8"/>
        <v>240</v>
      </c>
      <c r="BK151" s="483">
        <f t="shared" si="8"/>
        <v>193</v>
      </c>
    </row>
    <row r="152" spans="1:63" x14ac:dyDescent="0.45">
      <c r="A152" s="480" t="s">
        <v>853</v>
      </c>
      <c r="B152" s="480" t="s">
        <v>461</v>
      </c>
      <c r="C152" s="480" t="s">
        <v>5</v>
      </c>
      <c r="D152" s="480" t="s">
        <v>702</v>
      </c>
      <c r="E152" s="480" t="s">
        <v>725</v>
      </c>
      <c r="F152" s="480">
        <v>0</v>
      </c>
      <c r="G152" s="480">
        <v>0</v>
      </c>
      <c r="H152" s="480">
        <v>0</v>
      </c>
      <c r="I152" s="480">
        <v>0</v>
      </c>
      <c r="J152" s="480">
        <v>40</v>
      </c>
      <c r="K152" s="480">
        <v>40</v>
      </c>
      <c r="L152" s="480">
        <v>43</v>
      </c>
      <c r="M152" s="480">
        <v>41</v>
      </c>
      <c r="N152" s="480">
        <v>160</v>
      </c>
      <c r="O152" s="480">
        <v>107</v>
      </c>
      <c r="P152" s="480">
        <v>111</v>
      </c>
      <c r="Q152" s="480">
        <v>88</v>
      </c>
      <c r="R152" s="480">
        <v>105</v>
      </c>
      <c r="S152" s="480">
        <v>97</v>
      </c>
      <c r="T152" s="480">
        <v>90</v>
      </c>
      <c r="U152" s="480">
        <v>87</v>
      </c>
      <c r="V152" s="480">
        <v>90</v>
      </c>
      <c r="W152" s="480">
        <v>65</v>
      </c>
      <c r="X152" s="480">
        <v>89</v>
      </c>
      <c r="Y152" s="480">
        <v>71</v>
      </c>
      <c r="Z152" s="480">
        <v>136</v>
      </c>
      <c r="AA152" s="480">
        <v>111</v>
      </c>
      <c r="AB152" s="480">
        <v>125</v>
      </c>
      <c r="AC152" s="480">
        <v>116</v>
      </c>
      <c r="AD152" s="480">
        <v>93</v>
      </c>
      <c r="AE152" s="480">
        <v>93</v>
      </c>
      <c r="AF152" s="480">
        <v>0</v>
      </c>
      <c r="AG152" s="480">
        <v>0</v>
      </c>
      <c r="AH152" s="480">
        <v>0</v>
      </c>
      <c r="AI152" s="480">
        <v>0</v>
      </c>
      <c r="AJ152" s="480">
        <v>0</v>
      </c>
      <c r="AK152" s="480">
        <v>0</v>
      </c>
      <c r="AL152" s="480">
        <v>0</v>
      </c>
      <c r="AM152" s="480">
        <v>0</v>
      </c>
      <c r="AN152" s="480">
        <v>0</v>
      </c>
      <c r="AO152" s="480">
        <v>0</v>
      </c>
      <c r="AP152" s="480">
        <v>0</v>
      </c>
      <c r="AQ152" s="480">
        <v>0</v>
      </c>
      <c r="AR152" s="480">
        <v>0</v>
      </c>
      <c r="AS152" s="480">
        <v>0</v>
      </c>
      <c r="AT152" s="480">
        <v>0</v>
      </c>
      <c r="AU152" s="480">
        <v>0</v>
      </c>
      <c r="AV152" s="480">
        <v>0</v>
      </c>
      <c r="AW152" s="480">
        <v>0</v>
      </c>
      <c r="AX152" s="480">
        <v>0</v>
      </c>
      <c r="AY152" s="480">
        <v>0</v>
      </c>
      <c r="AZ152" s="480">
        <v>0</v>
      </c>
      <c r="BA152" s="480">
        <v>0</v>
      </c>
      <c r="BB152" s="480">
        <v>0</v>
      </c>
      <c r="BC152" s="480">
        <v>0</v>
      </c>
      <c r="BD152" s="480">
        <v>0</v>
      </c>
      <c r="BE152" s="480">
        <v>0</v>
      </c>
      <c r="BF152" s="481">
        <f t="shared" si="6"/>
        <v>1082</v>
      </c>
      <c r="BG152" s="481">
        <f t="shared" si="6"/>
        <v>916</v>
      </c>
      <c r="BH152" s="482">
        <f t="shared" si="7"/>
        <v>0</v>
      </c>
      <c r="BI152" s="482">
        <f t="shared" si="7"/>
        <v>0</v>
      </c>
      <c r="BJ152" s="483">
        <f t="shared" si="8"/>
        <v>1082</v>
      </c>
      <c r="BK152" s="483">
        <f t="shared" si="8"/>
        <v>916</v>
      </c>
    </row>
    <row r="153" spans="1:63" x14ac:dyDescent="0.45">
      <c r="A153" s="480" t="s">
        <v>854</v>
      </c>
      <c r="B153" s="480" t="s">
        <v>461</v>
      </c>
      <c r="C153" s="480" t="s">
        <v>5</v>
      </c>
      <c r="D153" s="480" t="s">
        <v>702</v>
      </c>
      <c r="E153" s="480" t="s">
        <v>725</v>
      </c>
      <c r="F153" s="480">
        <v>0</v>
      </c>
      <c r="G153" s="480">
        <v>0</v>
      </c>
      <c r="H153" s="480">
        <v>0</v>
      </c>
      <c r="I153" s="480">
        <v>0</v>
      </c>
      <c r="J153" s="480">
        <v>44</v>
      </c>
      <c r="K153" s="480">
        <v>40</v>
      </c>
      <c r="L153" s="480">
        <v>63</v>
      </c>
      <c r="M153" s="480">
        <v>59</v>
      </c>
      <c r="N153" s="480">
        <v>114</v>
      </c>
      <c r="O153" s="480">
        <v>88</v>
      </c>
      <c r="P153" s="480">
        <v>127</v>
      </c>
      <c r="Q153" s="480">
        <v>82</v>
      </c>
      <c r="R153" s="480">
        <v>127</v>
      </c>
      <c r="S153" s="480">
        <v>92</v>
      </c>
      <c r="T153" s="480">
        <v>103</v>
      </c>
      <c r="U153" s="480">
        <v>82</v>
      </c>
      <c r="V153" s="480">
        <v>120</v>
      </c>
      <c r="W153" s="480">
        <v>105</v>
      </c>
      <c r="X153" s="480">
        <v>121</v>
      </c>
      <c r="Y153" s="480">
        <v>84</v>
      </c>
      <c r="Z153" s="480">
        <v>106</v>
      </c>
      <c r="AA153" s="480">
        <v>88</v>
      </c>
      <c r="AB153" s="480">
        <v>108</v>
      </c>
      <c r="AC153" s="480">
        <v>89</v>
      </c>
      <c r="AD153" s="480">
        <v>84</v>
      </c>
      <c r="AE153" s="480">
        <v>66</v>
      </c>
      <c r="AF153" s="480">
        <v>0</v>
      </c>
      <c r="AG153" s="480">
        <v>0</v>
      </c>
      <c r="AH153" s="480">
        <v>0</v>
      </c>
      <c r="AI153" s="480">
        <v>0</v>
      </c>
      <c r="AJ153" s="480">
        <v>0</v>
      </c>
      <c r="AK153" s="480">
        <v>0</v>
      </c>
      <c r="AL153" s="480">
        <v>0</v>
      </c>
      <c r="AM153" s="480">
        <v>0</v>
      </c>
      <c r="AN153" s="480">
        <v>0</v>
      </c>
      <c r="AO153" s="480">
        <v>0</v>
      </c>
      <c r="AP153" s="480">
        <v>0</v>
      </c>
      <c r="AQ153" s="480">
        <v>0</v>
      </c>
      <c r="AR153" s="480">
        <v>0</v>
      </c>
      <c r="AS153" s="480">
        <v>0</v>
      </c>
      <c r="AT153" s="480">
        <v>0</v>
      </c>
      <c r="AU153" s="480">
        <v>0</v>
      </c>
      <c r="AV153" s="480">
        <v>0</v>
      </c>
      <c r="AW153" s="480">
        <v>0</v>
      </c>
      <c r="AX153" s="480">
        <v>0</v>
      </c>
      <c r="AY153" s="480">
        <v>0</v>
      </c>
      <c r="AZ153" s="480">
        <v>0</v>
      </c>
      <c r="BA153" s="480">
        <v>0</v>
      </c>
      <c r="BB153" s="480">
        <v>0</v>
      </c>
      <c r="BC153" s="480">
        <v>0</v>
      </c>
      <c r="BD153" s="480">
        <v>0</v>
      </c>
      <c r="BE153" s="480">
        <v>0</v>
      </c>
      <c r="BF153" s="481">
        <f t="shared" si="6"/>
        <v>1117</v>
      </c>
      <c r="BG153" s="481">
        <f t="shared" si="6"/>
        <v>875</v>
      </c>
      <c r="BH153" s="482">
        <f t="shared" si="7"/>
        <v>0</v>
      </c>
      <c r="BI153" s="482">
        <f t="shared" si="7"/>
        <v>0</v>
      </c>
      <c r="BJ153" s="483">
        <f t="shared" si="8"/>
        <v>1117</v>
      </c>
      <c r="BK153" s="483">
        <f t="shared" si="8"/>
        <v>875</v>
      </c>
    </row>
    <row r="154" spans="1:63" x14ac:dyDescent="0.45">
      <c r="A154" s="480" t="s">
        <v>855</v>
      </c>
      <c r="B154" s="480" t="s">
        <v>461</v>
      </c>
      <c r="C154" s="480" t="s">
        <v>5</v>
      </c>
      <c r="D154" s="480" t="s">
        <v>702</v>
      </c>
      <c r="E154" s="480" t="s">
        <v>725</v>
      </c>
      <c r="F154" s="480">
        <v>0</v>
      </c>
      <c r="G154" s="480">
        <v>0</v>
      </c>
      <c r="H154" s="480">
        <v>10</v>
      </c>
      <c r="I154" s="480">
        <v>8</v>
      </c>
      <c r="J154" s="480">
        <v>10</v>
      </c>
      <c r="K154" s="480">
        <v>15</v>
      </c>
      <c r="L154" s="480">
        <v>9</v>
      </c>
      <c r="M154" s="480">
        <v>14</v>
      </c>
      <c r="N154" s="480">
        <v>14</v>
      </c>
      <c r="O154" s="480">
        <v>13</v>
      </c>
      <c r="P154" s="480">
        <v>24</v>
      </c>
      <c r="Q154" s="480">
        <v>19</v>
      </c>
      <c r="R154" s="480">
        <v>18</v>
      </c>
      <c r="S154" s="480">
        <v>16</v>
      </c>
      <c r="T154" s="480">
        <v>13</v>
      </c>
      <c r="U154" s="480">
        <v>14</v>
      </c>
      <c r="V154" s="480">
        <v>25</v>
      </c>
      <c r="W154" s="480">
        <v>9</v>
      </c>
      <c r="X154" s="480">
        <v>15</v>
      </c>
      <c r="Y154" s="480">
        <v>12</v>
      </c>
      <c r="Z154" s="480">
        <v>0</v>
      </c>
      <c r="AA154" s="480">
        <v>0</v>
      </c>
      <c r="AB154" s="480">
        <v>0</v>
      </c>
      <c r="AC154" s="480">
        <v>0</v>
      </c>
      <c r="AD154" s="480">
        <v>0</v>
      </c>
      <c r="AE154" s="480">
        <v>0</v>
      </c>
      <c r="AF154" s="480">
        <v>0</v>
      </c>
      <c r="AG154" s="480">
        <v>0</v>
      </c>
      <c r="AH154" s="480">
        <v>0</v>
      </c>
      <c r="AI154" s="480">
        <v>0</v>
      </c>
      <c r="AJ154" s="480">
        <v>0</v>
      </c>
      <c r="AK154" s="480">
        <v>0</v>
      </c>
      <c r="AL154" s="480">
        <v>0</v>
      </c>
      <c r="AM154" s="480">
        <v>0</v>
      </c>
      <c r="AN154" s="480">
        <v>0</v>
      </c>
      <c r="AO154" s="480">
        <v>0</v>
      </c>
      <c r="AP154" s="480">
        <v>0</v>
      </c>
      <c r="AQ154" s="480">
        <v>0</v>
      </c>
      <c r="AR154" s="480">
        <v>0</v>
      </c>
      <c r="AS154" s="480">
        <v>0</v>
      </c>
      <c r="AT154" s="480">
        <v>0</v>
      </c>
      <c r="AU154" s="480">
        <v>0</v>
      </c>
      <c r="AV154" s="480">
        <v>0</v>
      </c>
      <c r="AW154" s="480">
        <v>0</v>
      </c>
      <c r="AX154" s="480">
        <v>0</v>
      </c>
      <c r="AY154" s="480">
        <v>0</v>
      </c>
      <c r="AZ154" s="480">
        <v>0</v>
      </c>
      <c r="BA154" s="480">
        <v>0</v>
      </c>
      <c r="BB154" s="480">
        <v>0</v>
      </c>
      <c r="BC154" s="480">
        <v>0</v>
      </c>
      <c r="BD154" s="480">
        <v>0</v>
      </c>
      <c r="BE154" s="480">
        <v>0</v>
      </c>
      <c r="BF154" s="481">
        <f t="shared" si="6"/>
        <v>138</v>
      </c>
      <c r="BG154" s="481">
        <f t="shared" si="6"/>
        <v>120</v>
      </c>
      <c r="BH154" s="482">
        <f t="shared" si="7"/>
        <v>0</v>
      </c>
      <c r="BI154" s="482">
        <f t="shared" si="7"/>
        <v>0</v>
      </c>
      <c r="BJ154" s="483">
        <f t="shared" si="8"/>
        <v>138</v>
      </c>
      <c r="BK154" s="483">
        <f t="shared" si="8"/>
        <v>120</v>
      </c>
    </row>
    <row r="155" spans="1:63" x14ac:dyDescent="0.45">
      <c r="A155" s="480" t="s">
        <v>856</v>
      </c>
      <c r="B155" s="480" t="s">
        <v>461</v>
      </c>
      <c r="C155" s="480" t="s">
        <v>5</v>
      </c>
      <c r="D155" s="480" t="s">
        <v>702</v>
      </c>
      <c r="E155" s="480" t="s">
        <v>725</v>
      </c>
      <c r="F155" s="480">
        <v>0</v>
      </c>
      <c r="G155" s="480">
        <v>0</v>
      </c>
      <c r="H155" s="480">
        <v>0</v>
      </c>
      <c r="I155" s="480">
        <v>0</v>
      </c>
      <c r="J155" s="480">
        <v>20</v>
      </c>
      <c r="K155" s="480">
        <v>32</v>
      </c>
      <c r="L155" s="480">
        <v>44</v>
      </c>
      <c r="M155" s="480">
        <v>39</v>
      </c>
      <c r="N155" s="480">
        <v>63</v>
      </c>
      <c r="O155" s="480">
        <v>72</v>
      </c>
      <c r="P155" s="480">
        <v>64</v>
      </c>
      <c r="Q155" s="480">
        <v>47</v>
      </c>
      <c r="R155" s="480">
        <v>72</v>
      </c>
      <c r="S155" s="480">
        <v>49</v>
      </c>
      <c r="T155" s="480">
        <v>46</v>
      </c>
      <c r="U155" s="480">
        <v>49</v>
      </c>
      <c r="V155" s="480">
        <v>56</v>
      </c>
      <c r="W155" s="480">
        <v>64</v>
      </c>
      <c r="X155" s="480">
        <v>57</v>
      </c>
      <c r="Y155" s="480">
        <v>50</v>
      </c>
      <c r="Z155" s="480">
        <v>49</v>
      </c>
      <c r="AA155" s="480">
        <v>34</v>
      </c>
      <c r="AB155" s="480">
        <v>34</v>
      </c>
      <c r="AC155" s="480">
        <v>37</v>
      </c>
      <c r="AD155" s="480">
        <v>29</v>
      </c>
      <c r="AE155" s="480">
        <v>35</v>
      </c>
      <c r="AF155" s="480">
        <v>0</v>
      </c>
      <c r="AG155" s="480">
        <v>0</v>
      </c>
      <c r="AH155" s="480">
        <v>0</v>
      </c>
      <c r="AI155" s="480">
        <v>0</v>
      </c>
      <c r="AJ155" s="480">
        <v>0</v>
      </c>
      <c r="AK155" s="480">
        <v>0</v>
      </c>
      <c r="AL155" s="480">
        <v>0</v>
      </c>
      <c r="AM155" s="480">
        <v>0</v>
      </c>
      <c r="AN155" s="480">
        <v>0</v>
      </c>
      <c r="AO155" s="480">
        <v>0</v>
      </c>
      <c r="AP155" s="480">
        <v>0</v>
      </c>
      <c r="AQ155" s="480">
        <v>0</v>
      </c>
      <c r="AR155" s="480">
        <v>0</v>
      </c>
      <c r="AS155" s="480">
        <v>0</v>
      </c>
      <c r="AT155" s="480">
        <v>0</v>
      </c>
      <c r="AU155" s="480">
        <v>0</v>
      </c>
      <c r="AV155" s="480">
        <v>0</v>
      </c>
      <c r="AW155" s="480">
        <v>0</v>
      </c>
      <c r="AX155" s="480">
        <v>0</v>
      </c>
      <c r="AY155" s="480">
        <v>0</v>
      </c>
      <c r="AZ155" s="480">
        <v>0</v>
      </c>
      <c r="BA155" s="480">
        <v>0</v>
      </c>
      <c r="BB155" s="480">
        <v>0</v>
      </c>
      <c r="BC155" s="480">
        <v>0</v>
      </c>
      <c r="BD155" s="480">
        <v>0</v>
      </c>
      <c r="BE155" s="480">
        <v>0</v>
      </c>
      <c r="BF155" s="481">
        <f t="shared" si="6"/>
        <v>534</v>
      </c>
      <c r="BG155" s="481">
        <f t="shared" si="6"/>
        <v>508</v>
      </c>
      <c r="BH155" s="482">
        <f t="shared" si="7"/>
        <v>0</v>
      </c>
      <c r="BI155" s="482">
        <f t="shared" si="7"/>
        <v>0</v>
      </c>
      <c r="BJ155" s="483">
        <f t="shared" si="8"/>
        <v>534</v>
      </c>
      <c r="BK155" s="483">
        <f t="shared" si="8"/>
        <v>508</v>
      </c>
    </row>
    <row r="156" spans="1:63" x14ac:dyDescent="0.45">
      <c r="A156" s="480" t="s">
        <v>857</v>
      </c>
      <c r="B156" s="480" t="s">
        <v>461</v>
      </c>
      <c r="C156" s="480" t="s">
        <v>5</v>
      </c>
      <c r="D156" s="480" t="s">
        <v>702</v>
      </c>
      <c r="E156" s="480" t="s">
        <v>725</v>
      </c>
      <c r="F156" s="480">
        <v>0</v>
      </c>
      <c r="G156" s="480">
        <v>0</v>
      </c>
      <c r="H156" s="480">
        <v>0</v>
      </c>
      <c r="I156" s="480">
        <v>0</v>
      </c>
      <c r="J156" s="480">
        <v>16</v>
      </c>
      <c r="K156" s="480">
        <v>13</v>
      </c>
      <c r="L156" s="480">
        <v>15</v>
      </c>
      <c r="M156" s="480">
        <v>16</v>
      </c>
      <c r="N156" s="480">
        <v>26</v>
      </c>
      <c r="O156" s="480">
        <v>24</v>
      </c>
      <c r="P156" s="480">
        <v>32</v>
      </c>
      <c r="Q156" s="480">
        <v>25</v>
      </c>
      <c r="R156" s="480">
        <v>21</v>
      </c>
      <c r="S156" s="480">
        <v>19</v>
      </c>
      <c r="T156" s="480">
        <v>12</v>
      </c>
      <c r="U156" s="480">
        <v>21</v>
      </c>
      <c r="V156" s="480">
        <v>21</v>
      </c>
      <c r="W156" s="480">
        <v>17</v>
      </c>
      <c r="X156" s="480">
        <v>30</v>
      </c>
      <c r="Y156" s="480">
        <v>29</v>
      </c>
      <c r="Z156" s="480">
        <v>0</v>
      </c>
      <c r="AA156" s="480">
        <v>0</v>
      </c>
      <c r="AB156" s="480">
        <v>0</v>
      </c>
      <c r="AC156" s="480">
        <v>0</v>
      </c>
      <c r="AD156" s="480">
        <v>0</v>
      </c>
      <c r="AE156" s="480">
        <v>0</v>
      </c>
      <c r="AF156" s="480">
        <v>0</v>
      </c>
      <c r="AG156" s="480">
        <v>0</v>
      </c>
      <c r="AH156" s="480">
        <v>0</v>
      </c>
      <c r="AI156" s="480">
        <v>0</v>
      </c>
      <c r="AJ156" s="480">
        <v>0</v>
      </c>
      <c r="AK156" s="480">
        <v>0</v>
      </c>
      <c r="AL156" s="480">
        <v>0</v>
      </c>
      <c r="AM156" s="480">
        <v>0</v>
      </c>
      <c r="AN156" s="480">
        <v>0</v>
      </c>
      <c r="AO156" s="480">
        <v>0</v>
      </c>
      <c r="AP156" s="480">
        <v>0</v>
      </c>
      <c r="AQ156" s="480">
        <v>0</v>
      </c>
      <c r="AR156" s="480">
        <v>0</v>
      </c>
      <c r="AS156" s="480">
        <v>0</v>
      </c>
      <c r="AT156" s="480">
        <v>0</v>
      </c>
      <c r="AU156" s="480">
        <v>0</v>
      </c>
      <c r="AV156" s="480">
        <v>0</v>
      </c>
      <c r="AW156" s="480">
        <v>0</v>
      </c>
      <c r="AX156" s="480">
        <v>0</v>
      </c>
      <c r="AY156" s="480">
        <v>0</v>
      </c>
      <c r="AZ156" s="480">
        <v>0</v>
      </c>
      <c r="BA156" s="480">
        <v>0</v>
      </c>
      <c r="BB156" s="480">
        <v>0</v>
      </c>
      <c r="BC156" s="480">
        <v>0</v>
      </c>
      <c r="BD156" s="480">
        <v>0</v>
      </c>
      <c r="BE156" s="480">
        <v>0</v>
      </c>
      <c r="BF156" s="481">
        <f t="shared" si="6"/>
        <v>173</v>
      </c>
      <c r="BG156" s="481">
        <f t="shared" si="6"/>
        <v>164</v>
      </c>
      <c r="BH156" s="482">
        <f t="shared" si="7"/>
        <v>0</v>
      </c>
      <c r="BI156" s="482">
        <f t="shared" si="7"/>
        <v>0</v>
      </c>
      <c r="BJ156" s="483">
        <f t="shared" si="8"/>
        <v>173</v>
      </c>
      <c r="BK156" s="483">
        <f t="shared" si="8"/>
        <v>164</v>
      </c>
    </row>
    <row r="157" spans="1:63" ht="24.9" x14ac:dyDescent="0.45">
      <c r="A157" s="480" t="s">
        <v>858</v>
      </c>
      <c r="B157" s="480" t="s">
        <v>461</v>
      </c>
      <c r="C157" s="480" t="s">
        <v>5</v>
      </c>
      <c r="D157" s="480" t="s">
        <v>706</v>
      </c>
      <c r="E157" s="480" t="s">
        <v>707</v>
      </c>
      <c r="F157" s="480">
        <v>3</v>
      </c>
      <c r="G157" s="480">
        <v>5</v>
      </c>
      <c r="H157" s="480">
        <v>23</v>
      </c>
      <c r="I157" s="480">
        <v>17</v>
      </c>
      <c r="J157" s="480">
        <v>41</v>
      </c>
      <c r="K157" s="480">
        <v>37</v>
      </c>
      <c r="L157" s="480">
        <v>35</v>
      </c>
      <c r="M157" s="480">
        <v>42</v>
      </c>
      <c r="N157" s="480">
        <v>53</v>
      </c>
      <c r="O157" s="480">
        <v>66</v>
      </c>
      <c r="P157" s="480">
        <v>52</v>
      </c>
      <c r="Q157" s="480">
        <v>63</v>
      </c>
      <c r="R157" s="480">
        <v>64</v>
      </c>
      <c r="S157" s="480">
        <v>61</v>
      </c>
      <c r="T157" s="480">
        <v>53</v>
      </c>
      <c r="U157" s="480">
        <v>59</v>
      </c>
      <c r="V157" s="480">
        <v>59</v>
      </c>
      <c r="W157" s="480">
        <v>58</v>
      </c>
      <c r="X157" s="480">
        <v>53</v>
      </c>
      <c r="Y157" s="480">
        <v>46</v>
      </c>
      <c r="Z157" s="480">
        <v>40</v>
      </c>
      <c r="AA157" s="480">
        <v>46</v>
      </c>
      <c r="AB157" s="480">
        <v>43</v>
      </c>
      <c r="AC157" s="480">
        <v>41</v>
      </c>
      <c r="AD157" s="480">
        <v>51</v>
      </c>
      <c r="AE157" s="480">
        <v>45</v>
      </c>
      <c r="AF157" s="480">
        <v>0</v>
      </c>
      <c r="AG157" s="480">
        <v>0</v>
      </c>
      <c r="AH157" s="480">
        <v>0</v>
      </c>
      <c r="AI157" s="480">
        <v>0</v>
      </c>
      <c r="AJ157" s="480">
        <v>0</v>
      </c>
      <c r="AK157" s="480">
        <v>0</v>
      </c>
      <c r="AL157" s="480">
        <v>0</v>
      </c>
      <c r="AM157" s="480">
        <v>0</v>
      </c>
      <c r="AN157" s="480">
        <v>0</v>
      </c>
      <c r="AO157" s="480">
        <v>0</v>
      </c>
      <c r="AP157" s="480">
        <v>0</v>
      </c>
      <c r="AQ157" s="480">
        <v>0</v>
      </c>
      <c r="AR157" s="480">
        <v>0</v>
      </c>
      <c r="AS157" s="480">
        <v>0</v>
      </c>
      <c r="AT157" s="480">
        <v>0</v>
      </c>
      <c r="AU157" s="480">
        <v>0</v>
      </c>
      <c r="AV157" s="480">
        <v>0</v>
      </c>
      <c r="AW157" s="480">
        <v>0</v>
      </c>
      <c r="AX157" s="480">
        <v>0</v>
      </c>
      <c r="AY157" s="480">
        <v>0</v>
      </c>
      <c r="AZ157" s="480">
        <v>0</v>
      </c>
      <c r="BA157" s="480">
        <v>0</v>
      </c>
      <c r="BB157" s="480">
        <v>0</v>
      </c>
      <c r="BC157" s="480">
        <v>0</v>
      </c>
      <c r="BD157" s="480">
        <v>0</v>
      </c>
      <c r="BE157" s="480">
        <v>0</v>
      </c>
      <c r="BF157" s="481">
        <f t="shared" si="6"/>
        <v>570</v>
      </c>
      <c r="BG157" s="481">
        <f t="shared" si="6"/>
        <v>586</v>
      </c>
      <c r="BH157" s="482">
        <f t="shared" si="7"/>
        <v>0</v>
      </c>
      <c r="BI157" s="482">
        <f t="shared" si="7"/>
        <v>0</v>
      </c>
      <c r="BJ157" s="483">
        <f t="shared" si="8"/>
        <v>570</v>
      </c>
      <c r="BK157" s="483">
        <f t="shared" si="8"/>
        <v>586</v>
      </c>
    </row>
    <row r="158" spans="1:63" ht="24.9" x14ac:dyDescent="0.45">
      <c r="A158" s="480" t="s">
        <v>859</v>
      </c>
      <c r="B158" s="480" t="s">
        <v>461</v>
      </c>
      <c r="C158" s="480" t="s">
        <v>5</v>
      </c>
      <c r="D158" s="480" t="s">
        <v>706</v>
      </c>
      <c r="E158" s="480" t="s">
        <v>707</v>
      </c>
      <c r="F158" s="480">
        <v>11</v>
      </c>
      <c r="G158" s="480">
        <v>9</v>
      </c>
      <c r="H158" s="480">
        <v>37</v>
      </c>
      <c r="I158" s="480">
        <v>41</v>
      </c>
      <c r="J158" s="480">
        <v>29</v>
      </c>
      <c r="K158" s="480">
        <v>38</v>
      </c>
      <c r="L158" s="480">
        <v>28</v>
      </c>
      <c r="M158" s="480">
        <v>46</v>
      </c>
      <c r="N158" s="480">
        <v>55</v>
      </c>
      <c r="O158" s="480">
        <v>45</v>
      </c>
      <c r="P158" s="480">
        <v>52</v>
      </c>
      <c r="Q158" s="480">
        <v>48</v>
      </c>
      <c r="R158" s="480">
        <v>44</v>
      </c>
      <c r="S158" s="480">
        <v>51</v>
      </c>
      <c r="T158" s="480">
        <v>52</v>
      </c>
      <c r="U158" s="480">
        <v>47</v>
      </c>
      <c r="V158" s="480">
        <v>42</v>
      </c>
      <c r="W158" s="480">
        <v>57</v>
      </c>
      <c r="X158" s="480">
        <v>49</v>
      </c>
      <c r="Y158" s="480">
        <v>43</v>
      </c>
      <c r="Z158" s="480">
        <v>39</v>
      </c>
      <c r="AA158" s="480">
        <v>39</v>
      </c>
      <c r="AB158" s="480">
        <v>36</v>
      </c>
      <c r="AC158" s="480">
        <v>40</v>
      </c>
      <c r="AD158" s="480">
        <v>39</v>
      </c>
      <c r="AE158" s="480">
        <v>41</v>
      </c>
      <c r="AF158" s="480">
        <v>0</v>
      </c>
      <c r="AG158" s="480">
        <v>0</v>
      </c>
      <c r="AH158" s="480">
        <v>0</v>
      </c>
      <c r="AI158" s="480">
        <v>0</v>
      </c>
      <c r="AJ158" s="480">
        <v>0</v>
      </c>
      <c r="AK158" s="480">
        <v>0</v>
      </c>
      <c r="AL158" s="480">
        <v>0</v>
      </c>
      <c r="AM158" s="480">
        <v>0</v>
      </c>
      <c r="AN158" s="480">
        <v>0</v>
      </c>
      <c r="AO158" s="480">
        <v>0</v>
      </c>
      <c r="AP158" s="480">
        <v>0</v>
      </c>
      <c r="AQ158" s="480">
        <v>0</v>
      </c>
      <c r="AR158" s="480">
        <v>0</v>
      </c>
      <c r="AS158" s="480">
        <v>0</v>
      </c>
      <c r="AT158" s="480">
        <v>0</v>
      </c>
      <c r="AU158" s="480">
        <v>0</v>
      </c>
      <c r="AV158" s="480">
        <v>0</v>
      </c>
      <c r="AW158" s="480">
        <v>0</v>
      </c>
      <c r="AX158" s="480">
        <v>0</v>
      </c>
      <c r="AY158" s="480">
        <v>0</v>
      </c>
      <c r="AZ158" s="480">
        <v>0</v>
      </c>
      <c r="BA158" s="480">
        <v>0</v>
      </c>
      <c r="BB158" s="480">
        <v>0</v>
      </c>
      <c r="BC158" s="480">
        <v>0</v>
      </c>
      <c r="BD158" s="480">
        <v>0</v>
      </c>
      <c r="BE158" s="480">
        <v>0</v>
      </c>
      <c r="BF158" s="481">
        <f t="shared" si="6"/>
        <v>513</v>
      </c>
      <c r="BG158" s="481">
        <f t="shared" si="6"/>
        <v>545</v>
      </c>
      <c r="BH158" s="482">
        <f t="shared" si="7"/>
        <v>0</v>
      </c>
      <c r="BI158" s="482">
        <f t="shared" si="7"/>
        <v>0</v>
      </c>
      <c r="BJ158" s="483">
        <f t="shared" si="8"/>
        <v>513</v>
      </c>
      <c r="BK158" s="483">
        <f t="shared" si="8"/>
        <v>545</v>
      </c>
    </row>
    <row r="159" spans="1:63" ht="24.9" x14ac:dyDescent="0.45">
      <c r="A159" s="480" t="s">
        <v>860</v>
      </c>
      <c r="B159" s="480" t="s">
        <v>461</v>
      </c>
      <c r="C159" s="480" t="s">
        <v>5</v>
      </c>
      <c r="D159" s="480" t="s">
        <v>706</v>
      </c>
      <c r="E159" s="480" t="s">
        <v>707</v>
      </c>
      <c r="F159" s="480">
        <v>2</v>
      </c>
      <c r="G159" s="480">
        <v>2</v>
      </c>
      <c r="H159" s="480">
        <v>20</v>
      </c>
      <c r="I159" s="480">
        <v>17</v>
      </c>
      <c r="J159" s="480">
        <v>39</v>
      </c>
      <c r="K159" s="480">
        <v>27</v>
      </c>
      <c r="L159" s="480">
        <v>38</v>
      </c>
      <c r="M159" s="480">
        <v>41</v>
      </c>
      <c r="N159" s="480">
        <v>43</v>
      </c>
      <c r="O159" s="480">
        <v>35</v>
      </c>
      <c r="P159" s="480">
        <v>47</v>
      </c>
      <c r="Q159" s="480">
        <v>54</v>
      </c>
      <c r="R159" s="480">
        <v>41</v>
      </c>
      <c r="S159" s="480">
        <v>44</v>
      </c>
      <c r="T159" s="480">
        <v>33</v>
      </c>
      <c r="U159" s="480">
        <v>45</v>
      </c>
      <c r="V159" s="480">
        <v>42</v>
      </c>
      <c r="W159" s="480">
        <v>30</v>
      </c>
      <c r="X159" s="480">
        <v>28</v>
      </c>
      <c r="Y159" s="480">
        <v>34</v>
      </c>
      <c r="Z159" s="480">
        <v>33</v>
      </c>
      <c r="AA159" s="480">
        <v>17</v>
      </c>
      <c r="AB159" s="480">
        <v>23</v>
      </c>
      <c r="AC159" s="480">
        <v>27</v>
      </c>
      <c r="AD159" s="480">
        <v>29</v>
      </c>
      <c r="AE159" s="480">
        <v>27</v>
      </c>
      <c r="AF159" s="480">
        <v>0</v>
      </c>
      <c r="AG159" s="480">
        <v>0</v>
      </c>
      <c r="AH159" s="480">
        <v>0</v>
      </c>
      <c r="AI159" s="480">
        <v>0</v>
      </c>
      <c r="AJ159" s="480">
        <v>0</v>
      </c>
      <c r="AK159" s="480">
        <v>0</v>
      </c>
      <c r="AL159" s="480">
        <v>0</v>
      </c>
      <c r="AM159" s="480">
        <v>0</v>
      </c>
      <c r="AN159" s="480">
        <v>0</v>
      </c>
      <c r="AO159" s="480">
        <v>0</v>
      </c>
      <c r="AP159" s="480">
        <v>0</v>
      </c>
      <c r="AQ159" s="480">
        <v>0</v>
      </c>
      <c r="AR159" s="480">
        <v>0</v>
      </c>
      <c r="AS159" s="480">
        <v>0</v>
      </c>
      <c r="AT159" s="480">
        <v>0</v>
      </c>
      <c r="AU159" s="480">
        <v>0</v>
      </c>
      <c r="AV159" s="480">
        <v>0</v>
      </c>
      <c r="AW159" s="480">
        <v>0</v>
      </c>
      <c r="AX159" s="480">
        <v>0</v>
      </c>
      <c r="AY159" s="480">
        <v>0</v>
      </c>
      <c r="AZ159" s="480">
        <v>0</v>
      </c>
      <c r="BA159" s="480">
        <v>0</v>
      </c>
      <c r="BB159" s="480">
        <v>0</v>
      </c>
      <c r="BC159" s="480">
        <v>0</v>
      </c>
      <c r="BD159" s="480">
        <v>0</v>
      </c>
      <c r="BE159" s="480">
        <v>0</v>
      </c>
      <c r="BF159" s="481">
        <f t="shared" si="6"/>
        <v>418</v>
      </c>
      <c r="BG159" s="481">
        <f t="shared" si="6"/>
        <v>400</v>
      </c>
      <c r="BH159" s="482">
        <f t="shared" si="7"/>
        <v>0</v>
      </c>
      <c r="BI159" s="482">
        <f t="shared" si="7"/>
        <v>0</v>
      </c>
      <c r="BJ159" s="483">
        <f t="shared" si="8"/>
        <v>418</v>
      </c>
      <c r="BK159" s="483">
        <f t="shared" si="8"/>
        <v>400</v>
      </c>
    </row>
    <row r="160" spans="1:63" ht="24.9" x14ac:dyDescent="0.45">
      <c r="A160" s="480" t="s">
        <v>861</v>
      </c>
      <c r="B160" s="480" t="s">
        <v>461</v>
      </c>
      <c r="C160" s="480" t="s">
        <v>5</v>
      </c>
      <c r="D160" s="480" t="s">
        <v>706</v>
      </c>
      <c r="E160" s="480" t="s">
        <v>707</v>
      </c>
      <c r="F160" s="480">
        <v>1</v>
      </c>
      <c r="G160" s="480">
        <v>2</v>
      </c>
      <c r="H160" s="480">
        <v>18</v>
      </c>
      <c r="I160" s="480">
        <v>9</v>
      </c>
      <c r="J160" s="480">
        <v>14</v>
      </c>
      <c r="K160" s="480">
        <v>4</v>
      </c>
      <c r="L160" s="480">
        <v>21</v>
      </c>
      <c r="M160" s="480">
        <v>27</v>
      </c>
      <c r="N160" s="480">
        <v>26</v>
      </c>
      <c r="O160" s="480">
        <v>18</v>
      </c>
      <c r="P160" s="480">
        <v>8</v>
      </c>
      <c r="Q160" s="480">
        <v>8</v>
      </c>
      <c r="R160" s="480">
        <v>6</v>
      </c>
      <c r="S160" s="480">
        <v>9</v>
      </c>
      <c r="T160" s="480">
        <v>7</v>
      </c>
      <c r="U160" s="480">
        <v>11</v>
      </c>
      <c r="V160" s="480">
        <v>6</v>
      </c>
      <c r="W160" s="480">
        <v>8</v>
      </c>
      <c r="X160" s="480">
        <v>7</v>
      </c>
      <c r="Y160" s="480">
        <v>4</v>
      </c>
      <c r="Z160" s="480">
        <v>10</v>
      </c>
      <c r="AA160" s="480">
        <v>11</v>
      </c>
      <c r="AB160" s="480">
        <v>13</v>
      </c>
      <c r="AC160" s="480">
        <v>5</v>
      </c>
      <c r="AD160" s="480">
        <v>13</v>
      </c>
      <c r="AE160" s="480">
        <v>8</v>
      </c>
      <c r="AF160" s="480">
        <v>0</v>
      </c>
      <c r="AG160" s="480">
        <v>0</v>
      </c>
      <c r="AH160" s="480">
        <v>0</v>
      </c>
      <c r="AI160" s="480">
        <v>0</v>
      </c>
      <c r="AJ160" s="480">
        <v>0</v>
      </c>
      <c r="AK160" s="480">
        <v>0</v>
      </c>
      <c r="AL160" s="480">
        <v>0</v>
      </c>
      <c r="AM160" s="480">
        <v>0</v>
      </c>
      <c r="AN160" s="480">
        <v>0</v>
      </c>
      <c r="AO160" s="480">
        <v>0</v>
      </c>
      <c r="AP160" s="480">
        <v>0</v>
      </c>
      <c r="AQ160" s="480">
        <v>0</v>
      </c>
      <c r="AR160" s="480">
        <v>0</v>
      </c>
      <c r="AS160" s="480">
        <v>0</v>
      </c>
      <c r="AT160" s="480">
        <v>0</v>
      </c>
      <c r="AU160" s="480">
        <v>0</v>
      </c>
      <c r="AV160" s="480">
        <v>0</v>
      </c>
      <c r="AW160" s="480">
        <v>0</v>
      </c>
      <c r="AX160" s="480">
        <v>0</v>
      </c>
      <c r="AY160" s="480">
        <v>0</v>
      </c>
      <c r="AZ160" s="480">
        <v>0</v>
      </c>
      <c r="BA160" s="480">
        <v>0</v>
      </c>
      <c r="BB160" s="480">
        <v>0</v>
      </c>
      <c r="BC160" s="480">
        <v>0</v>
      </c>
      <c r="BD160" s="480">
        <v>0</v>
      </c>
      <c r="BE160" s="480">
        <v>0</v>
      </c>
      <c r="BF160" s="481">
        <f t="shared" si="6"/>
        <v>150</v>
      </c>
      <c r="BG160" s="481">
        <f t="shared" si="6"/>
        <v>124</v>
      </c>
      <c r="BH160" s="482">
        <f t="shared" si="7"/>
        <v>0</v>
      </c>
      <c r="BI160" s="482">
        <f t="shared" si="7"/>
        <v>0</v>
      </c>
      <c r="BJ160" s="483">
        <f t="shared" si="8"/>
        <v>150</v>
      </c>
      <c r="BK160" s="483">
        <f t="shared" si="8"/>
        <v>124</v>
      </c>
    </row>
    <row r="161" spans="1:63" ht="24.9" x14ac:dyDescent="0.45">
      <c r="A161" s="480" t="s">
        <v>862</v>
      </c>
      <c r="B161" s="480" t="s">
        <v>461</v>
      </c>
      <c r="C161" s="480" t="s">
        <v>5</v>
      </c>
      <c r="D161" s="480" t="s">
        <v>706</v>
      </c>
      <c r="E161" s="480" t="s">
        <v>707</v>
      </c>
      <c r="F161" s="480">
        <v>13</v>
      </c>
      <c r="G161" s="480">
        <v>9</v>
      </c>
      <c r="H161" s="480">
        <v>23</v>
      </c>
      <c r="I161" s="480">
        <v>24</v>
      </c>
      <c r="J161" s="480">
        <v>22</v>
      </c>
      <c r="K161" s="480">
        <v>24</v>
      </c>
      <c r="L161" s="480">
        <v>31</v>
      </c>
      <c r="M161" s="480">
        <v>32</v>
      </c>
      <c r="N161" s="480">
        <v>27</v>
      </c>
      <c r="O161" s="480">
        <v>28</v>
      </c>
      <c r="P161" s="480">
        <v>34</v>
      </c>
      <c r="Q161" s="480">
        <v>28</v>
      </c>
      <c r="R161" s="480">
        <v>25</v>
      </c>
      <c r="S161" s="480">
        <v>37</v>
      </c>
      <c r="T161" s="480">
        <v>24</v>
      </c>
      <c r="U161" s="480">
        <v>29</v>
      </c>
      <c r="V161" s="480">
        <v>24</v>
      </c>
      <c r="W161" s="480">
        <v>19</v>
      </c>
      <c r="X161" s="480">
        <v>28</v>
      </c>
      <c r="Y161" s="480">
        <v>27</v>
      </c>
      <c r="Z161" s="480">
        <v>12</v>
      </c>
      <c r="AA161" s="480">
        <v>29</v>
      </c>
      <c r="AB161" s="480">
        <v>22</v>
      </c>
      <c r="AC161" s="480">
        <v>21</v>
      </c>
      <c r="AD161" s="480">
        <v>30</v>
      </c>
      <c r="AE161" s="480">
        <v>17</v>
      </c>
      <c r="AF161" s="480">
        <v>0</v>
      </c>
      <c r="AG161" s="480">
        <v>0</v>
      </c>
      <c r="AH161" s="480">
        <v>0</v>
      </c>
      <c r="AI161" s="480">
        <v>0</v>
      </c>
      <c r="AJ161" s="480">
        <v>0</v>
      </c>
      <c r="AK161" s="480">
        <v>0</v>
      </c>
      <c r="AL161" s="480">
        <v>0</v>
      </c>
      <c r="AM161" s="480">
        <v>0</v>
      </c>
      <c r="AN161" s="480">
        <v>0</v>
      </c>
      <c r="AO161" s="480">
        <v>0</v>
      </c>
      <c r="AP161" s="480">
        <v>0</v>
      </c>
      <c r="AQ161" s="480">
        <v>0</v>
      </c>
      <c r="AR161" s="480">
        <v>0</v>
      </c>
      <c r="AS161" s="480">
        <v>0</v>
      </c>
      <c r="AT161" s="480">
        <v>0</v>
      </c>
      <c r="AU161" s="480">
        <v>0</v>
      </c>
      <c r="AV161" s="480">
        <v>0</v>
      </c>
      <c r="AW161" s="480">
        <v>0</v>
      </c>
      <c r="AX161" s="480">
        <v>0</v>
      </c>
      <c r="AY161" s="480">
        <v>0</v>
      </c>
      <c r="AZ161" s="480">
        <v>0</v>
      </c>
      <c r="BA161" s="480">
        <v>0</v>
      </c>
      <c r="BB161" s="480">
        <v>0</v>
      </c>
      <c r="BC161" s="480">
        <v>0</v>
      </c>
      <c r="BD161" s="480">
        <v>0</v>
      </c>
      <c r="BE161" s="480">
        <v>0</v>
      </c>
      <c r="BF161" s="481">
        <f t="shared" si="6"/>
        <v>315</v>
      </c>
      <c r="BG161" s="481">
        <f t="shared" si="6"/>
        <v>324</v>
      </c>
      <c r="BH161" s="482">
        <f t="shared" si="7"/>
        <v>0</v>
      </c>
      <c r="BI161" s="482">
        <f t="shared" si="7"/>
        <v>0</v>
      </c>
      <c r="BJ161" s="483">
        <f t="shared" si="8"/>
        <v>315</v>
      </c>
      <c r="BK161" s="483">
        <f t="shared" si="8"/>
        <v>324</v>
      </c>
    </row>
    <row r="162" spans="1:63" ht="24.9" x14ac:dyDescent="0.45">
      <c r="A162" s="480" t="s">
        <v>863</v>
      </c>
      <c r="B162" s="480" t="s">
        <v>461</v>
      </c>
      <c r="C162" s="480" t="s">
        <v>5</v>
      </c>
      <c r="D162" s="480" t="s">
        <v>706</v>
      </c>
      <c r="E162" s="480" t="s">
        <v>707</v>
      </c>
      <c r="F162" s="480">
        <v>31</v>
      </c>
      <c r="G162" s="480">
        <v>24</v>
      </c>
      <c r="H162" s="480">
        <v>153</v>
      </c>
      <c r="I162" s="480">
        <v>185</v>
      </c>
      <c r="J162" s="480">
        <v>195</v>
      </c>
      <c r="K162" s="480">
        <v>187</v>
      </c>
      <c r="L162" s="480">
        <v>173</v>
      </c>
      <c r="M162" s="480">
        <v>196</v>
      </c>
      <c r="N162" s="480">
        <v>209</v>
      </c>
      <c r="O162" s="480">
        <v>199</v>
      </c>
      <c r="P162" s="480">
        <v>184</v>
      </c>
      <c r="Q162" s="480">
        <v>214</v>
      </c>
      <c r="R162" s="480">
        <v>192</v>
      </c>
      <c r="S162" s="480">
        <v>233</v>
      </c>
      <c r="T162" s="480">
        <v>187</v>
      </c>
      <c r="U162" s="480">
        <v>200</v>
      </c>
      <c r="V162" s="480">
        <v>169</v>
      </c>
      <c r="W162" s="480">
        <v>174</v>
      </c>
      <c r="X162" s="480">
        <v>135</v>
      </c>
      <c r="Y162" s="480">
        <v>146</v>
      </c>
      <c r="Z162" s="480">
        <v>105</v>
      </c>
      <c r="AA162" s="480">
        <v>120</v>
      </c>
      <c r="AB162" s="480">
        <v>91</v>
      </c>
      <c r="AC162" s="480">
        <v>120</v>
      </c>
      <c r="AD162" s="480">
        <v>83</v>
      </c>
      <c r="AE162" s="480">
        <v>102</v>
      </c>
      <c r="AF162" s="480">
        <v>0</v>
      </c>
      <c r="AG162" s="480">
        <v>0</v>
      </c>
      <c r="AH162" s="480">
        <v>0</v>
      </c>
      <c r="AI162" s="480">
        <v>0</v>
      </c>
      <c r="AJ162" s="480">
        <v>0</v>
      </c>
      <c r="AK162" s="480">
        <v>0</v>
      </c>
      <c r="AL162" s="480">
        <v>0</v>
      </c>
      <c r="AM162" s="480">
        <v>0</v>
      </c>
      <c r="AN162" s="480">
        <v>0</v>
      </c>
      <c r="AO162" s="480">
        <v>0</v>
      </c>
      <c r="AP162" s="480">
        <v>0</v>
      </c>
      <c r="AQ162" s="480">
        <v>0</v>
      </c>
      <c r="AR162" s="480">
        <v>0</v>
      </c>
      <c r="AS162" s="480">
        <v>0</v>
      </c>
      <c r="AT162" s="480">
        <v>0</v>
      </c>
      <c r="AU162" s="480">
        <v>0</v>
      </c>
      <c r="AV162" s="480">
        <v>0</v>
      </c>
      <c r="AW162" s="480">
        <v>0</v>
      </c>
      <c r="AX162" s="480">
        <v>0</v>
      </c>
      <c r="AY162" s="480">
        <v>0</v>
      </c>
      <c r="AZ162" s="480">
        <v>0</v>
      </c>
      <c r="BA162" s="480">
        <v>0</v>
      </c>
      <c r="BB162" s="480">
        <v>0</v>
      </c>
      <c r="BC162" s="480">
        <v>0</v>
      </c>
      <c r="BD162" s="480">
        <v>0</v>
      </c>
      <c r="BE162" s="480">
        <v>0</v>
      </c>
      <c r="BF162" s="481">
        <f t="shared" si="6"/>
        <v>1907</v>
      </c>
      <c r="BG162" s="481">
        <f t="shared" si="6"/>
        <v>2100</v>
      </c>
      <c r="BH162" s="482">
        <f t="shared" si="7"/>
        <v>0</v>
      </c>
      <c r="BI162" s="482">
        <f t="shared" si="7"/>
        <v>0</v>
      </c>
      <c r="BJ162" s="483">
        <f t="shared" si="8"/>
        <v>1907</v>
      </c>
      <c r="BK162" s="483">
        <f t="shared" si="8"/>
        <v>2100</v>
      </c>
    </row>
    <row r="163" spans="1:63" ht="24.9" x14ac:dyDescent="0.45">
      <c r="A163" s="480" t="s">
        <v>864</v>
      </c>
      <c r="B163" s="480" t="s">
        <v>461</v>
      </c>
      <c r="C163" s="480" t="s">
        <v>5</v>
      </c>
      <c r="D163" s="480" t="s">
        <v>706</v>
      </c>
      <c r="E163" s="480" t="s">
        <v>707</v>
      </c>
      <c r="F163" s="480">
        <v>4</v>
      </c>
      <c r="G163" s="480">
        <v>11</v>
      </c>
      <c r="H163" s="480">
        <v>20</v>
      </c>
      <c r="I163" s="480">
        <v>16</v>
      </c>
      <c r="J163" s="480">
        <v>27</v>
      </c>
      <c r="K163" s="480">
        <v>19</v>
      </c>
      <c r="L163" s="480">
        <v>30</v>
      </c>
      <c r="M163" s="480">
        <v>19</v>
      </c>
      <c r="N163" s="480">
        <v>35</v>
      </c>
      <c r="O163" s="480">
        <v>39</v>
      </c>
      <c r="P163" s="480">
        <v>25</v>
      </c>
      <c r="Q163" s="480">
        <v>31</v>
      </c>
      <c r="R163" s="480">
        <v>32</v>
      </c>
      <c r="S163" s="480">
        <v>36</v>
      </c>
      <c r="T163" s="480">
        <v>36</v>
      </c>
      <c r="U163" s="480">
        <v>29</v>
      </c>
      <c r="V163" s="480">
        <v>30</v>
      </c>
      <c r="W163" s="480">
        <v>40</v>
      </c>
      <c r="X163" s="480">
        <v>27</v>
      </c>
      <c r="Y163" s="480">
        <v>36</v>
      </c>
      <c r="Z163" s="480">
        <v>26</v>
      </c>
      <c r="AA163" s="480">
        <v>30</v>
      </c>
      <c r="AB163" s="480">
        <v>27</v>
      </c>
      <c r="AC163" s="480">
        <v>30</v>
      </c>
      <c r="AD163" s="480">
        <v>31</v>
      </c>
      <c r="AE163" s="480">
        <v>21</v>
      </c>
      <c r="AF163" s="480">
        <v>0</v>
      </c>
      <c r="AG163" s="480">
        <v>0</v>
      </c>
      <c r="AH163" s="480">
        <v>0</v>
      </c>
      <c r="AI163" s="480">
        <v>0</v>
      </c>
      <c r="AJ163" s="480">
        <v>0</v>
      </c>
      <c r="AK163" s="480">
        <v>0</v>
      </c>
      <c r="AL163" s="480">
        <v>0</v>
      </c>
      <c r="AM163" s="480">
        <v>0</v>
      </c>
      <c r="AN163" s="480">
        <v>0</v>
      </c>
      <c r="AO163" s="480">
        <v>0</v>
      </c>
      <c r="AP163" s="480">
        <v>0</v>
      </c>
      <c r="AQ163" s="480">
        <v>0</v>
      </c>
      <c r="AR163" s="480">
        <v>0</v>
      </c>
      <c r="AS163" s="480">
        <v>0</v>
      </c>
      <c r="AT163" s="480">
        <v>0</v>
      </c>
      <c r="AU163" s="480">
        <v>0</v>
      </c>
      <c r="AV163" s="480">
        <v>0</v>
      </c>
      <c r="AW163" s="480">
        <v>0</v>
      </c>
      <c r="AX163" s="480">
        <v>0</v>
      </c>
      <c r="AY163" s="480">
        <v>0</v>
      </c>
      <c r="AZ163" s="480">
        <v>0</v>
      </c>
      <c r="BA163" s="480">
        <v>0</v>
      </c>
      <c r="BB163" s="480">
        <v>0</v>
      </c>
      <c r="BC163" s="480">
        <v>0</v>
      </c>
      <c r="BD163" s="480">
        <v>0</v>
      </c>
      <c r="BE163" s="480">
        <v>0</v>
      </c>
      <c r="BF163" s="481">
        <f t="shared" si="6"/>
        <v>350</v>
      </c>
      <c r="BG163" s="481">
        <f t="shared" si="6"/>
        <v>357</v>
      </c>
      <c r="BH163" s="482">
        <f t="shared" si="7"/>
        <v>0</v>
      </c>
      <c r="BI163" s="482">
        <f t="shared" si="7"/>
        <v>0</v>
      </c>
      <c r="BJ163" s="483">
        <f t="shared" si="8"/>
        <v>350</v>
      </c>
      <c r="BK163" s="483">
        <f t="shared" si="8"/>
        <v>357</v>
      </c>
    </row>
    <row r="164" spans="1:63" ht="24.9" x14ac:dyDescent="0.45">
      <c r="A164" s="480" t="s">
        <v>865</v>
      </c>
      <c r="B164" s="480" t="s">
        <v>461</v>
      </c>
      <c r="C164" s="480" t="s">
        <v>5</v>
      </c>
      <c r="D164" s="480" t="s">
        <v>706</v>
      </c>
      <c r="E164" s="480" t="s">
        <v>707</v>
      </c>
      <c r="F164" s="480">
        <v>0</v>
      </c>
      <c r="G164" s="480">
        <v>0</v>
      </c>
      <c r="H164" s="480">
        <v>4</v>
      </c>
      <c r="I164" s="480">
        <v>1</v>
      </c>
      <c r="J164" s="480">
        <v>0</v>
      </c>
      <c r="K164" s="480">
        <v>0</v>
      </c>
      <c r="L164" s="480">
        <v>0</v>
      </c>
      <c r="M164" s="480">
        <v>0</v>
      </c>
      <c r="N164" s="480">
        <v>0</v>
      </c>
      <c r="O164" s="480">
        <v>0</v>
      </c>
      <c r="P164" s="480">
        <v>0</v>
      </c>
      <c r="Q164" s="480">
        <v>0</v>
      </c>
      <c r="R164" s="480">
        <v>0</v>
      </c>
      <c r="S164" s="480">
        <v>0</v>
      </c>
      <c r="T164" s="480">
        <v>0</v>
      </c>
      <c r="U164" s="480">
        <v>0</v>
      </c>
      <c r="V164" s="480">
        <v>0</v>
      </c>
      <c r="W164" s="480">
        <v>0</v>
      </c>
      <c r="X164" s="480">
        <v>0</v>
      </c>
      <c r="Y164" s="480">
        <v>0</v>
      </c>
      <c r="Z164" s="480">
        <v>0</v>
      </c>
      <c r="AA164" s="480">
        <v>0</v>
      </c>
      <c r="AB164" s="480">
        <v>0</v>
      </c>
      <c r="AC164" s="480">
        <v>0</v>
      </c>
      <c r="AD164" s="480">
        <v>0</v>
      </c>
      <c r="AE164" s="480">
        <v>0</v>
      </c>
      <c r="AF164" s="480">
        <v>0</v>
      </c>
      <c r="AG164" s="480">
        <v>0</v>
      </c>
      <c r="AH164" s="480">
        <v>0</v>
      </c>
      <c r="AI164" s="480">
        <v>0</v>
      </c>
      <c r="AJ164" s="480">
        <v>0</v>
      </c>
      <c r="AK164" s="480">
        <v>0</v>
      </c>
      <c r="AL164" s="480">
        <v>0</v>
      </c>
      <c r="AM164" s="480">
        <v>0</v>
      </c>
      <c r="AN164" s="480">
        <v>0</v>
      </c>
      <c r="AO164" s="480">
        <v>0</v>
      </c>
      <c r="AP164" s="480">
        <v>0</v>
      </c>
      <c r="AQ164" s="480">
        <v>0</v>
      </c>
      <c r="AR164" s="480">
        <v>0</v>
      </c>
      <c r="AS164" s="480">
        <v>0</v>
      </c>
      <c r="AT164" s="480">
        <v>0</v>
      </c>
      <c r="AU164" s="480">
        <v>0</v>
      </c>
      <c r="AV164" s="480">
        <v>0</v>
      </c>
      <c r="AW164" s="480">
        <v>0</v>
      </c>
      <c r="AX164" s="480">
        <v>0</v>
      </c>
      <c r="AY164" s="480">
        <v>0</v>
      </c>
      <c r="AZ164" s="480">
        <v>0</v>
      </c>
      <c r="BA164" s="480">
        <v>0</v>
      </c>
      <c r="BB164" s="480">
        <v>0</v>
      </c>
      <c r="BC164" s="480">
        <v>0</v>
      </c>
      <c r="BD164" s="480">
        <v>0</v>
      </c>
      <c r="BE164" s="480">
        <v>0</v>
      </c>
      <c r="BF164" s="481">
        <f t="shared" si="6"/>
        <v>4</v>
      </c>
      <c r="BG164" s="481">
        <f t="shared" si="6"/>
        <v>1</v>
      </c>
      <c r="BH164" s="482">
        <f t="shared" si="7"/>
        <v>0</v>
      </c>
      <c r="BI164" s="482">
        <f t="shared" si="7"/>
        <v>0</v>
      </c>
      <c r="BJ164" s="483">
        <f t="shared" si="8"/>
        <v>4</v>
      </c>
      <c r="BK164" s="483">
        <f t="shared" si="8"/>
        <v>1</v>
      </c>
    </row>
    <row r="165" spans="1:63" ht="24.9" x14ac:dyDescent="0.45">
      <c r="A165" s="480" t="s">
        <v>866</v>
      </c>
      <c r="B165" s="480" t="s">
        <v>461</v>
      </c>
      <c r="C165" s="480" t="s">
        <v>5</v>
      </c>
      <c r="D165" s="480" t="s">
        <v>706</v>
      </c>
      <c r="E165" s="480" t="s">
        <v>707</v>
      </c>
      <c r="F165" s="480">
        <v>3</v>
      </c>
      <c r="G165" s="480">
        <v>4</v>
      </c>
      <c r="H165" s="480">
        <v>16</v>
      </c>
      <c r="I165" s="480">
        <v>12</v>
      </c>
      <c r="J165" s="480">
        <v>17</v>
      </c>
      <c r="K165" s="480">
        <v>18</v>
      </c>
      <c r="L165" s="480">
        <v>18</v>
      </c>
      <c r="M165" s="480">
        <v>19</v>
      </c>
      <c r="N165" s="480">
        <v>9</v>
      </c>
      <c r="O165" s="480">
        <v>10</v>
      </c>
      <c r="P165" s="480">
        <v>20</v>
      </c>
      <c r="Q165" s="480">
        <v>17</v>
      </c>
      <c r="R165" s="480">
        <v>17</v>
      </c>
      <c r="S165" s="480">
        <v>13</v>
      </c>
      <c r="T165" s="480">
        <v>18</v>
      </c>
      <c r="U165" s="480">
        <v>13</v>
      </c>
      <c r="V165" s="480">
        <v>9</v>
      </c>
      <c r="W165" s="480">
        <v>8</v>
      </c>
      <c r="X165" s="480">
        <v>7</v>
      </c>
      <c r="Y165" s="480">
        <v>7</v>
      </c>
      <c r="Z165" s="480">
        <v>0</v>
      </c>
      <c r="AA165" s="480">
        <v>0</v>
      </c>
      <c r="AB165" s="480">
        <v>0</v>
      </c>
      <c r="AC165" s="480">
        <v>0</v>
      </c>
      <c r="AD165" s="480">
        <v>0</v>
      </c>
      <c r="AE165" s="480">
        <v>0</v>
      </c>
      <c r="AF165" s="480">
        <v>0</v>
      </c>
      <c r="AG165" s="480">
        <v>0</v>
      </c>
      <c r="AH165" s="480">
        <v>0</v>
      </c>
      <c r="AI165" s="480">
        <v>0</v>
      </c>
      <c r="AJ165" s="480">
        <v>0</v>
      </c>
      <c r="AK165" s="480">
        <v>0</v>
      </c>
      <c r="AL165" s="480">
        <v>0</v>
      </c>
      <c r="AM165" s="480">
        <v>0</v>
      </c>
      <c r="AN165" s="480">
        <v>0</v>
      </c>
      <c r="AO165" s="480">
        <v>0</v>
      </c>
      <c r="AP165" s="480">
        <v>0</v>
      </c>
      <c r="AQ165" s="480">
        <v>0</v>
      </c>
      <c r="AR165" s="480">
        <v>0</v>
      </c>
      <c r="AS165" s="480">
        <v>0</v>
      </c>
      <c r="AT165" s="480">
        <v>0</v>
      </c>
      <c r="AU165" s="480">
        <v>0</v>
      </c>
      <c r="AV165" s="480">
        <v>0</v>
      </c>
      <c r="AW165" s="480">
        <v>0</v>
      </c>
      <c r="AX165" s="480">
        <v>0</v>
      </c>
      <c r="AY165" s="480">
        <v>0</v>
      </c>
      <c r="AZ165" s="480">
        <v>0</v>
      </c>
      <c r="BA165" s="480">
        <v>0</v>
      </c>
      <c r="BB165" s="480">
        <v>0</v>
      </c>
      <c r="BC165" s="480">
        <v>0</v>
      </c>
      <c r="BD165" s="480">
        <v>0</v>
      </c>
      <c r="BE165" s="480">
        <v>0</v>
      </c>
      <c r="BF165" s="481">
        <f t="shared" si="6"/>
        <v>134</v>
      </c>
      <c r="BG165" s="481">
        <f t="shared" si="6"/>
        <v>121</v>
      </c>
      <c r="BH165" s="482">
        <f t="shared" si="7"/>
        <v>0</v>
      </c>
      <c r="BI165" s="482">
        <f t="shared" si="7"/>
        <v>0</v>
      </c>
      <c r="BJ165" s="483">
        <f t="shared" si="8"/>
        <v>134</v>
      </c>
      <c r="BK165" s="483">
        <f t="shared" si="8"/>
        <v>121</v>
      </c>
    </row>
    <row r="166" spans="1:63" ht="24.9" x14ac:dyDescent="0.45">
      <c r="A166" s="480" t="s">
        <v>867</v>
      </c>
      <c r="B166" s="480" t="s">
        <v>461</v>
      </c>
      <c r="C166" s="480" t="s">
        <v>5</v>
      </c>
      <c r="D166" s="480" t="s">
        <v>706</v>
      </c>
      <c r="E166" s="480" t="s">
        <v>707</v>
      </c>
      <c r="F166" s="480">
        <v>13</v>
      </c>
      <c r="G166" s="480">
        <v>8</v>
      </c>
      <c r="H166" s="480">
        <v>26</v>
      </c>
      <c r="I166" s="480">
        <v>23</v>
      </c>
      <c r="J166" s="480">
        <v>26</v>
      </c>
      <c r="K166" s="480">
        <v>30</v>
      </c>
      <c r="L166" s="480">
        <v>21</v>
      </c>
      <c r="M166" s="480">
        <v>20</v>
      </c>
      <c r="N166" s="480">
        <v>0</v>
      </c>
      <c r="O166" s="480">
        <v>0</v>
      </c>
      <c r="P166" s="480">
        <v>0</v>
      </c>
      <c r="Q166" s="480">
        <v>0</v>
      </c>
      <c r="R166" s="480">
        <v>0</v>
      </c>
      <c r="S166" s="480">
        <v>0</v>
      </c>
      <c r="T166" s="480">
        <v>0</v>
      </c>
      <c r="U166" s="480">
        <v>0</v>
      </c>
      <c r="V166" s="480">
        <v>0</v>
      </c>
      <c r="W166" s="480">
        <v>0</v>
      </c>
      <c r="X166" s="480">
        <v>0</v>
      </c>
      <c r="Y166" s="480">
        <v>0</v>
      </c>
      <c r="Z166" s="480">
        <v>0</v>
      </c>
      <c r="AA166" s="480">
        <v>0</v>
      </c>
      <c r="AB166" s="480">
        <v>0</v>
      </c>
      <c r="AC166" s="480">
        <v>0</v>
      </c>
      <c r="AD166" s="480">
        <v>0</v>
      </c>
      <c r="AE166" s="480">
        <v>0</v>
      </c>
      <c r="AF166" s="480">
        <v>0</v>
      </c>
      <c r="AG166" s="480">
        <v>0</v>
      </c>
      <c r="AH166" s="480">
        <v>0</v>
      </c>
      <c r="AI166" s="480">
        <v>0</v>
      </c>
      <c r="AJ166" s="480">
        <v>0</v>
      </c>
      <c r="AK166" s="480">
        <v>0</v>
      </c>
      <c r="AL166" s="480">
        <v>0</v>
      </c>
      <c r="AM166" s="480">
        <v>0</v>
      </c>
      <c r="AN166" s="480">
        <v>0</v>
      </c>
      <c r="AO166" s="480">
        <v>0</v>
      </c>
      <c r="AP166" s="480">
        <v>0</v>
      </c>
      <c r="AQ166" s="480">
        <v>0</v>
      </c>
      <c r="AR166" s="480">
        <v>0</v>
      </c>
      <c r="AS166" s="480">
        <v>0</v>
      </c>
      <c r="AT166" s="480">
        <v>0</v>
      </c>
      <c r="AU166" s="480">
        <v>0</v>
      </c>
      <c r="AV166" s="480">
        <v>0</v>
      </c>
      <c r="AW166" s="480">
        <v>0</v>
      </c>
      <c r="AX166" s="480">
        <v>0</v>
      </c>
      <c r="AY166" s="480">
        <v>0</v>
      </c>
      <c r="AZ166" s="480">
        <v>0</v>
      </c>
      <c r="BA166" s="480">
        <v>0</v>
      </c>
      <c r="BB166" s="480">
        <v>0</v>
      </c>
      <c r="BC166" s="480">
        <v>0</v>
      </c>
      <c r="BD166" s="480">
        <v>0</v>
      </c>
      <c r="BE166" s="480">
        <v>0</v>
      </c>
      <c r="BF166" s="481">
        <f t="shared" si="6"/>
        <v>86</v>
      </c>
      <c r="BG166" s="481">
        <f t="shared" si="6"/>
        <v>81</v>
      </c>
      <c r="BH166" s="482">
        <f t="shared" si="7"/>
        <v>0</v>
      </c>
      <c r="BI166" s="482">
        <f t="shared" si="7"/>
        <v>0</v>
      </c>
      <c r="BJ166" s="483">
        <f t="shared" si="8"/>
        <v>86</v>
      </c>
      <c r="BK166" s="483">
        <f t="shared" si="8"/>
        <v>81</v>
      </c>
    </row>
    <row r="167" spans="1:63" ht="24.9" x14ac:dyDescent="0.45">
      <c r="A167" s="480" t="s">
        <v>868</v>
      </c>
      <c r="B167" s="480" t="s">
        <v>461</v>
      </c>
      <c r="C167" s="480" t="s">
        <v>5</v>
      </c>
      <c r="D167" s="480" t="s">
        <v>706</v>
      </c>
      <c r="E167" s="480" t="s">
        <v>869</v>
      </c>
      <c r="F167" s="480">
        <v>0</v>
      </c>
      <c r="G167" s="480">
        <v>0</v>
      </c>
      <c r="H167" s="480">
        <v>0</v>
      </c>
      <c r="I167" s="480">
        <v>0</v>
      </c>
      <c r="J167" s="480">
        <v>0</v>
      </c>
      <c r="K167" s="480">
        <v>0</v>
      </c>
      <c r="L167" s="480">
        <v>0</v>
      </c>
      <c r="M167" s="480">
        <v>0</v>
      </c>
      <c r="N167" s="480">
        <v>7</v>
      </c>
      <c r="O167" s="480">
        <v>4</v>
      </c>
      <c r="P167" s="480">
        <v>12</v>
      </c>
      <c r="Q167" s="480">
        <v>2</v>
      </c>
      <c r="R167" s="480">
        <v>10</v>
      </c>
      <c r="S167" s="480">
        <v>2</v>
      </c>
      <c r="T167" s="480">
        <v>11</v>
      </c>
      <c r="U167" s="480">
        <v>5</v>
      </c>
      <c r="V167" s="480">
        <v>9</v>
      </c>
      <c r="W167" s="480">
        <v>2</v>
      </c>
      <c r="X167" s="480">
        <v>12</v>
      </c>
      <c r="Y167" s="480">
        <v>2</v>
      </c>
      <c r="Z167" s="480">
        <v>0</v>
      </c>
      <c r="AA167" s="480">
        <v>0</v>
      </c>
      <c r="AB167" s="480">
        <v>0</v>
      </c>
      <c r="AC167" s="480">
        <v>0</v>
      </c>
      <c r="AD167" s="480">
        <v>0</v>
      </c>
      <c r="AE167" s="480">
        <v>0</v>
      </c>
      <c r="AF167" s="480">
        <v>0</v>
      </c>
      <c r="AG167" s="480">
        <v>0</v>
      </c>
      <c r="AH167" s="480">
        <v>0</v>
      </c>
      <c r="AI167" s="480">
        <v>0</v>
      </c>
      <c r="AJ167" s="480">
        <v>0</v>
      </c>
      <c r="AK167" s="480">
        <v>0</v>
      </c>
      <c r="AL167" s="480">
        <v>0</v>
      </c>
      <c r="AM167" s="480">
        <v>0</v>
      </c>
      <c r="AN167" s="480">
        <v>0</v>
      </c>
      <c r="AO167" s="480">
        <v>0</v>
      </c>
      <c r="AP167" s="480">
        <v>0</v>
      </c>
      <c r="AQ167" s="480">
        <v>0</v>
      </c>
      <c r="AR167" s="480">
        <v>0</v>
      </c>
      <c r="AS167" s="480">
        <v>0</v>
      </c>
      <c r="AT167" s="480">
        <v>0</v>
      </c>
      <c r="AU167" s="480">
        <v>0</v>
      </c>
      <c r="AV167" s="480">
        <v>0</v>
      </c>
      <c r="AW167" s="480">
        <v>0</v>
      </c>
      <c r="AX167" s="480">
        <v>0</v>
      </c>
      <c r="AY167" s="480">
        <v>0</v>
      </c>
      <c r="AZ167" s="480">
        <v>0</v>
      </c>
      <c r="BA167" s="480">
        <v>0</v>
      </c>
      <c r="BB167" s="480">
        <v>0</v>
      </c>
      <c r="BC167" s="480">
        <v>0</v>
      </c>
      <c r="BD167" s="480">
        <v>0</v>
      </c>
      <c r="BE167" s="480">
        <v>0</v>
      </c>
      <c r="BF167" s="481">
        <f t="shared" si="6"/>
        <v>61</v>
      </c>
      <c r="BG167" s="481">
        <f t="shared" si="6"/>
        <v>17</v>
      </c>
      <c r="BH167" s="482">
        <f t="shared" si="7"/>
        <v>0</v>
      </c>
      <c r="BI167" s="482">
        <f t="shared" si="7"/>
        <v>0</v>
      </c>
      <c r="BJ167" s="483">
        <f t="shared" si="8"/>
        <v>61</v>
      </c>
      <c r="BK167" s="483">
        <f t="shared" si="8"/>
        <v>17</v>
      </c>
    </row>
    <row r="168" spans="1:63" ht="24.9" x14ac:dyDescent="0.45">
      <c r="A168" s="480" t="s">
        <v>870</v>
      </c>
      <c r="B168" s="480" t="s">
        <v>461</v>
      </c>
      <c r="C168" s="480" t="s">
        <v>5</v>
      </c>
      <c r="D168" s="480" t="s">
        <v>706</v>
      </c>
      <c r="E168" s="480" t="s">
        <v>871</v>
      </c>
      <c r="F168" s="480">
        <v>2</v>
      </c>
      <c r="G168" s="480">
        <v>2</v>
      </c>
      <c r="H168" s="480">
        <v>8</v>
      </c>
      <c r="I168" s="480">
        <v>11</v>
      </c>
      <c r="J168" s="480">
        <v>0</v>
      </c>
      <c r="K168" s="480">
        <v>0</v>
      </c>
      <c r="L168" s="480">
        <v>2</v>
      </c>
      <c r="M168" s="480">
        <v>0</v>
      </c>
      <c r="N168" s="480">
        <v>0</v>
      </c>
      <c r="O168" s="480">
        <v>0</v>
      </c>
      <c r="P168" s="480">
        <v>1</v>
      </c>
      <c r="Q168" s="480">
        <v>0</v>
      </c>
      <c r="R168" s="480">
        <v>2</v>
      </c>
      <c r="S168" s="480">
        <v>1</v>
      </c>
      <c r="T168" s="480">
        <v>0</v>
      </c>
      <c r="U168" s="480">
        <v>0</v>
      </c>
      <c r="V168" s="480">
        <v>2</v>
      </c>
      <c r="W168" s="480">
        <v>3</v>
      </c>
      <c r="X168" s="480">
        <v>3</v>
      </c>
      <c r="Y168" s="480">
        <v>0</v>
      </c>
      <c r="Z168" s="480">
        <v>0</v>
      </c>
      <c r="AA168" s="480">
        <v>2</v>
      </c>
      <c r="AB168" s="480">
        <v>0</v>
      </c>
      <c r="AC168" s="480">
        <v>1</v>
      </c>
      <c r="AD168" s="480">
        <v>1</v>
      </c>
      <c r="AE168" s="480">
        <v>1</v>
      </c>
      <c r="AF168" s="480">
        <v>0</v>
      </c>
      <c r="AG168" s="480">
        <v>0</v>
      </c>
      <c r="AH168" s="480">
        <v>0</v>
      </c>
      <c r="AI168" s="480">
        <v>0</v>
      </c>
      <c r="AJ168" s="480">
        <v>0</v>
      </c>
      <c r="AK168" s="480">
        <v>0</v>
      </c>
      <c r="AL168" s="480">
        <v>0</v>
      </c>
      <c r="AM168" s="480">
        <v>0</v>
      </c>
      <c r="AN168" s="480">
        <v>0</v>
      </c>
      <c r="AO168" s="480">
        <v>0</v>
      </c>
      <c r="AP168" s="480">
        <v>0</v>
      </c>
      <c r="AQ168" s="480">
        <v>0</v>
      </c>
      <c r="AR168" s="480">
        <v>0</v>
      </c>
      <c r="AS168" s="480">
        <v>0</v>
      </c>
      <c r="AT168" s="480">
        <v>0</v>
      </c>
      <c r="AU168" s="480">
        <v>0</v>
      </c>
      <c r="AV168" s="480">
        <v>0</v>
      </c>
      <c r="AW168" s="480">
        <v>0</v>
      </c>
      <c r="AX168" s="480">
        <v>0</v>
      </c>
      <c r="AY168" s="480">
        <v>0</v>
      </c>
      <c r="AZ168" s="480">
        <v>0</v>
      </c>
      <c r="BA168" s="480">
        <v>0</v>
      </c>
      <c r="BB168" s="480">
        <v>0</v>
      </c>
      <c r="BC168" s="480">
        <v>0</v>
      </c>
      <c r="BD168" s="480">
        <v>0</v>
      </c>
      <c r="BE168" s="480">
        <v>0</v>
      </c>
      <c r="BF168" s="481">
        <f t="shared" si="6"/>
        <v>21</v>
      </c>
      <c r="BG168" s="481">
        <f t="shared" si="6"/>
        <v>21</v>
      </c>
      <c r="BH168" s="482">
        <f t="shared" si="7"/>
        <v>0</v>
      </c>
      <c r="BI168" s="482">
        <f t="shared" si="7"/>
        <v>0</v>
      </c>
      <c r="BJ168" s="483">
        <f t="shared" si="8"/>
        <v>21</v>
      </c>
      <c r="BK168" s="483">
        <f t="shared" si="8"/>
        <v>21</v>
      </c>
    </row>
    <row r="169" spans="1:63" ht="24.9" x14ac:dyDescent="0.45">
      <c r="A169" s="480" t="s">
        <v>1170</v>
      </c>
      <c r="B169" s="480" t="s">
        <v>461</v>
      </c>
      <c r="C169" s="480" t="s">
        <v>5</v>
      </c>
      <c r="D169" s="480" t="s">
        <v>501</v>
      </c>
      <c r="E169" s="480"/>
      <c r="F169" s="480">
        <v>0</v>
      </c>
      <c r="G169" s="480">
        <v>0</v>
      </c>
      <c r="H169" s="480">
        <v>32</v>
      </c>
      <c r="I169" s="480">
        <v>35</v>
      </c>
      <c r="J169" s="480">
        <v>45</v>
      </c>
      <c r="K169" s="480">
        <v>38</v>
      </c>
      <c r="L169" s="480">
        <v>40</v>
      </c>
      <c r="M169" s="480">
        <v>37</v>
      </c>
      <c r="N169" s="480">
        <v>73</v>
      </c>
      <c r="O169" s="480">
        <v>58</v>
      </c>
      <c r="P169" s="480">
        <v>85</v>
      </c>
      <c r="Q169" s="480">
        <v>73</v>
      </c>
      <c r="R169" s="480">
        <v>85</v>
      </c>
      <c r="S169" s="480">
        <v>70</v>
      </c>
      <c r="T169" s="480">
        <v>54</v>
      </c>
      <c r="U169" s="480">
        <v>70</v>
      </c>
      <c r="V169" s="480">
        <v>77</v>
      </c>
      <c r="W169" s="480">
        <v>67</v>
      </c>
      <c r="X169" s="480">
        <v>83</v>
      </c>
      <c r="Y169" s="480">
        <v>83</v>
      </c>
      <c r="Z169" s="480">
        <v>117</v>
      </c>
      <c r="AA169" s="480">
        <v>85</v>
      </c>
      <c r="AB169" s="480">
        <v>0</v>
      </c>
      <c r="AC169" s="480">
        <v>0</v>
      </c>
      <c r="AD169" s="480">
        <v>73</v>
      </c>
      <c r="AE169" s="480">
        <v>41</v>
      </c>
      <c r="AF169" s="480">
        <v>0</v>
      </c>
      <c r="AG169" s="480">
        <v>0</v>
      </c>
      <c r="AH169" s="480">
        <v>0</v>
      </c>
      <c r="AI169" s="480">
        <v>0</v>
      </c>
      <c r="AJ169" s="480">
        <v>0</v>
      </c>
      <c r="AK169" s="480">
        <v>0</v>
      </c>
      <c r="AL169" s="480">
        <v>0</v>
      </c>
      <c r="AM169" s="480">
        <v>0</v>
      </c>
      <c r="AN169" s="480">
        <v>0</v>
      </c>
      <c r="AO169" s="480">
        <v>0</v>
      </c>
      <c r="AP169" s="480">
        <v>0</v>
      </c>
      <c r="AQ169" s="480">
        <v>0</v>
      </c>
      <c r="AR169" s="480">
        <v>0</v>
      </c>
      <c r="AS169" s="480">
        <v>0</v>
      </c>
      <c r="AT169" s="480">
        <v>0</v>
      </c>
      <c r="AU169" s="480">
        <v>0</v>
      </c>
      <c r="AV169" s="480">
        <v>0</v>
      </c>
      <c r="AW169" s="480">
        <v>0</v>
      </c>
      <c r="AX169" s="480">
        <v>0</v>
      </c>
      <c r="AY169" s="480">
        <v>0</v>
      </c>
      <c r="AZ169" s="480">
        <v>0</v>
      </c>
      <c r="BA169" s="480">
        <v>0</v>
      </c>
      <c r="BB169" s="480">
        <v>0</v>
      </c>
      <c r="BC169" s="480">
        <v>0</v>
      </c>
      <c r="BD169" s="480">
        <v>0</v>
      </c>
      <c r="BE169" s="480">
        <v>0</v>
      </c>
      <c r="BF169" s="481">
        <f t="shared" si="6"/>
        <v>764</v>
      </c>
      <c r="BG169" s="481">
        <f t="shared" si="6"/>
        <v>657</v>
      </c>
      <c r="BH169" s="482">
        <f t="shared" si="7"/>
        <v>0</v>
      </c>
      <c r="BI169" s="482">
        <f t="shared" si="7"/>
        <v>0</v>
      </c>
      <c r="BJ169" s="483">
        <f t="shared" si="8"/>
        <v>764</v>
      </c>
      <c r="BK169" s="483">
        <f t="shared" si="8"/>
        <v>657</v>
      </c>
    </row>
    <row r="170" spans="1:63" ht="24.9" x14ac:dyDescent="0.45">
      <c r="A170" s="480" t="s">
        <v>1171</v>
      </c>
      <c r="B170" s="480" t="s">
        <v>461</v>
      </c>
      <c r="C170" s="480" t="s">
        <v>5</v>
      </c>
      <c r="D170" s="480" t="s">
        <v>501</v>
      </c>
      <c r="E170" s="480"/>
      <c r="F170" s="480">
        <v>0</v>
      </c>
      <c r="G170" s="480">
        <v>0</v>
      </c>
      <c r="H170" s="480">
        <v>26</v>
      </c>
      <c r="I170" s="480">
        <v>14</v>
      </c>
      <c r="J170" s="480">
        <v>43</v>
      </c>
      <c r="K170" s="480">
        <v>75</v>
      </c>
      <c r="L170" s="480">
        <v>44</v>
      </c>
      <c r="M170" s="480">
        <v>36</v>
      </c>
      <c r="N170" s="480">
        <v>50</v>
      </c>
      <c r="O170" s="480">
        <v>41</v>
      </c>
      <c r="P170" s="480">
        <v>48</v>
      </c>
      <c r="Q170" s="480">
        <v>66</v>
      </c>
      <c r="R170" s="480">
        <v>49</v>
      </c>
      <c r="S170" s="480">
        <v>50</v>
      </c>
      <c r="T170" s="480">
        <v>57</v>
      </c>
      <c r="U170" s="480">
        <v>48</v>
      </c>
      <c r="V170" s="480">
        <v>48</v>
      </c>
      <c r="W170" s="480">
        <v>61</v>
      </c>
      <c r="X170" s="480">
        <v>51</v>
      </c>
      <c r="Y170" s="480">
        <v>68</v>
      </c>
      <c r="Z170" s="480">
        <v>77</v>
      </c>
      <c r="AA170" s="480">
        <v>60</v>
      </c>
      <c r="AB170" s="480">
        <v>50</v>
      </c>
      <c r="AC170" s="480">
        <v>49</v>
      </c>
      <c r="AD170" s="480">
        <v>61</v>
      </c>
      <c r="AE170" s="480">
        <v>56</v>
      </c>
      <c r="AF170" s="480">
        <v>0</v>
      </c>
      <c r="AG170" s="480">
        <v>0</v>
      </c>
      <c r="AH170" s="480">
        <v>0</v>
      </c>
      <c r="AI170" s="480">
        <v>0</v>
      </c>
      <c r="AJ170" s="480">
        <v>0</v>
      </c>
      <c r="AK170" s="480">
        <v>0</v>
      </c>
      <c r="AL170" s="480">
        <v>0</v>
      </c>
      <c r="AM170" s="480">
        <v>0</v>
      </c>
      <c r="AN170" s="480">
        <v>0</v>
      </c>
      <c r="AO170" s="480">
        <v>0</v>
      </c>
      <c r="AP170" s="480">
        <v>0</v>
      </c>
      <c r="AQ170" s="480">
        <v>0</v>
      </c>
      <c r="AR170" s="480">
        <v>0</v>
      </c>
      <c r="AS170" s="480">
        <v>0</v>
      </c>
      <c r="AT170" s="480">
        <v>0</v>
      </c>
      <c r="AU170" s="480">
        <v>0</v>
      </c>
      <c r="AV170" s="480">
        <v>0</v>
      </c>
      <c r="AW170" s="480">
        <v>0</v>
      </c>
      <c r="AX170" s="480">
        <v>0</v>
      </c>
      <c r="AY170" s="480">
        <v>0</v>
      </c>
      <c r="AZ170" s="480">
        <v>0</v>
      </c>
      <c r="BA170" s="480">
        <v>0</v>
      </c>
      <c r="BB170" s="480">
        <v>0</v>
      </c>
      <c r="BC170" s="480">
        <v>0</v>
      </c>
      <c r="BD170" s="480">
        <v>0</v>
      </c>
      <c r="BE170" s="480">
        <v>0</v>
      </c>
      <c r="BF170" s="481">
        <f t="shared" si="6"/>
        <v>604</v>
      </c>
      <c r="BG170" s="481">
        <f t="shared" si="6"/>
        <v>624</v>
      </c>
      <c r="BH170" s="482">
        <f t="shared" si="7"/>
        <v>0</v>
      </c>
      <c r="BI170" s="482">
        <f t="shared" si="7"/>
        <v>0</v>
      </c>
      <c r="BJ170" s="483">
        <f t="shared" si="8"/>
        <v>604</v>
      </c>
      <c r="BK170" s="483">
        <f t="shared" si="8"/>
        <v>624</v>
      </c>
    </row>
    <row r="171" spans="1:63" ht="24.9" x14ac:dyDescent="0.45">
      <c r="A171" s="480" t="s">
        <v>1172</v>
      </c>
      <c r="B171" s="480" t="s">
        <v>461</v>
      </c>
      <c r="C171" s="480" t="s">
        <v>5</v>
      </c>
      <c r="D171" s="480" t="s">
        <v>501</v>
      </c>
      <c r="E171" s="480"/>
      <c r="F171" s="480">
        <v>0</v>
      </c>
      <c r="G171" s="480">
        <v>0</v>
      </c>
      <c r="H171" s="480">
        <v>35</v>
      </c>
      <c r="I171" s="480">
        <v>54</v>
      </c>
      <c r="J171" s="480">
        <v>76</v>
      </c>
      <c r="K171" s="480">
        <v>76</v>
      </c>
      <c r="L171" s="480">
        <v>81</v>
      </c>
      <c r="M171" s="480">
        <v>58</v>
      </c>
      <c r="N171" s="480">
        <v>96</v>
      </c>
      <c r="O171" s="480">
        <v>92</v>
      </c>
      <c r="P171" s="480">
        <v>100</v>
      </c>
      <c r="Q171" s="480">
        <v>91</v>
      </c>
      <c r="R171" s="480">
        <v>93</v>
      </c>
      <c r="S171" s="480">
        <v>87</v>
      </c>
      <c r="T171" s="480">
        <v>93</v>
      </c>
      <c r="U171" s="480">
        <v>86</v>
      </c>
      <c r="V171" s="480">
        <v>113</v>
      </c>
      <c r="W171" s="480">
        <v>101</v>
      </c>
      <c r="X171" s="480">
        <v>95</v>
      </c>
      <c r="Y171" s="480">
        <v>92</v>
      </c>
      <c r="Z171" s="480">
        <v>121</v>
      </c>
      <c r="AA171" s="480">
        <v>74</v>
      </c>
      <c r="AB171" s="480">
        <v>106</v>
      </c>
      <c r="AC171" s="480">
        <v>89</v>
      </c>
      <c r="AD171" s="480">
        <v>85</v>
      </c>
      <c r="AE171" s="480">
        <v>65</v>
      </c>
      <c r="AF171" s="480">
        <v>0</v>
      </c>
      <c r="AG171" s="480">
        <v>0</v>
      </c>
      <c r="AH171" s="480">
        <v>0</v>
      </c>
      <c r="AI171" s="480">
        <v>0</v>
      </c>
      <c r="AJ171" s="480">
        <v>0</v>
      </c>
      <c r="AK171" s="480">
        <v>0</v>
      </c>
      <c r="AL171" s="480">
        <v>0</v>
      </c>
      <c r="AM171" s="480">
        <v>0</v>
      </c>
      <c r="AN171" s="480">
        <v>0</v>
      </c>
      <c r="AO171" s="480">
        <v>0</v>
      </c>
      <c r="AP171" s="480">
        <v>0</v>
      </c>
      <c r="AQ171" s="480">
        <v>0</v>
      </c>
      <c r="AR171" s="480">
        <v>0</v>
      </c>
      <c r="AS171" s="480">
        <v>0</v>
      </c>
      <c r="AT171" s="480">
        <v>0</v>
      </c>
      <c r="AU171" s="480">
        <v>0</v>
      </c>
      <c r="AV171" s="480">
        <v>0</v>
      </c>
      <c r="AW171" s="480">
        <v>0</v>
      </c>
      <c r="AX171" s="480">
        <v>0</v>
      </c>
      <c r="AY171" s="480">
        <v>0</v>
      </c>
      <c r="AZ171" s="480">
        <v>0</v>
      </c>
      <c r="BA171" s="480">
        <v>0</v>
      </c>
      <c r="BB171" s="480">
        <v>0</v>
      </c>
      <c r="BC171" s="480">
        <v>0</v>
      </c>
      <c r="BD171" s="480">
        <v>0</v>
      </c>
      <c r="BE171" s="480">
        <v>0</v>
      </c>
      <c r="BF171" s="481">
        <f t="shared" si="6"/>
        <v>1094</v>
      </c>
      <c r="BG171" s="481">
        <f t="shared" si="6"/>
        <v>965</v>
      </c>
      <c r="BH171" s="482">
        <f t="shared" si="7"/>
        <v>0</v>
      </c>
      <c r="BI171" s="482">
        <f t="shared" si="7"/>
        <v>0</v>
      </c>
      <c r="BJ171" s="483">
        <f t="shared" si="8"/>
        <v>1094</v>
      </c>
      <c r="BK171" s="483">
        <f t="shared" si="8"/>
        <v>965</v>
      </c>
    </row>
    <row r="172" spans="1:63" ht="24.9" x14ac:dyDescent="0.45">
      <c r="A172" s="480" t="s">
        <v>1173</v>
      </c>
      <c r="B172" s="480" t="s">
        <v>461</v>
      </c>
      <c r="C172" s="480" t="s">
        <v>5</v>
      </c>
      <c r="D172" s="480" t="s">
        <v>501</v>
      </c>
      <c r="E172" s="480"/>
      <c r="F172" s="480">
        <v>0</v>
      </c>
      <c r="G172" s="480">
        <v>0</v>
      </c>
      <c r="H172" s="480">
        <v>25</v>
      </c>
      <c r="I172" s="480">
        <v>25</v>
      </c>
      <c r="J172" s="480">
        <v>34</v>
      </c>
      <c r="K172" s="480">
        <v>32</v>
      </c>
      <c r="L172" s="480">
        <v>42</v>
      </c>
      <c r="M172" s="480">
        <v>30</v>
      </c>
      <c r="N172" s="480">
        <v>102</v>
      </c>
      <c r="O172" s="480">
        <v>102</v>
      </c>
      <c r="P172" s="480">
        <v>130</v>
      </c>
      <c r="Q172" s="480">
        <v>112</v>
      </c>
      <c r="R172" s="480">
        <v>109</v>
      </c>
      <c r="S172" s="480">
        <v>131</v>
      </c>
      <c r="T172" s="480">
        <v>105</v>
      </c>
      <c r="U172" s="480">
        <v>113</v>
      </c>
      <c r="V172" s="480">
        <v>102</v>
      </c>
      <c r="W172" s="480">
        <v>125</v>
      </c>
      <c r="X172" s="480">
        <v>104</v>
      </c>
      <c r="Y172" s="480">
        <v>121</v>
      </c>
      <c r="Z172" s="480">
        <v>91</v>
      </c>
      <c r="AA172" s="480">
        <v>72</v>
      </c>
      <c r="AB172" s="480">
        <v>87</v>
      </c>
      <c r="AC172" s="480">
        <v>82</v>
      </c>
      <c r="AD172" s="480">
        <v>77</v>
      </c>
      <c r="AE172" s="480">
        <v>81</v>
      </c>
      <c r="AF172" s="480">
        <v>0</v>
      </c>
      <c r="AG172" s="480">
        <v>0</v>
      </c>
      <c r="AH172" s="480">
        <v>0</v>
      </c>
      <c r="AI172" s="480">
        <v>0</v>
      </c>
      <c r="AJ172" s="480">
        <v>0</v>
      </c>
      <c r="AK172" s="480">
        <v>0</v>
      </c>
      <c r="AL172" s="480">
        <v>0</v>
      </c>
      <c r="AM172" s="480">
        <v>0</v>
      </c>
      <c r="AN172" s="480">
        <v>0</v>
      </c>
      <c r="AO172" s="480">
        <v>0</v>
      </c>
      <c r="AP172" s="480">
        <v>0</v>
      </c>
      <c r="AQ172" s="480">
        <v>0</v>
      </c>
      <c r="AR172" s="480">
        <v>0</v>
      </c>
      <c r="AS172" s="480">
        <v>0</v>
      </c>
      <c r="AT172" s="480">
        <v>0</v>
      </c>
      <c r="AU172" s="480">
        <v>0</v>
      </c>
      <c r="AV172" s="480">
        <v>0</v>
      </c>
      <c r="AW172" s="480">
        <v>0</v>
      </c>
      <c r="AX172" s="480">
        <v>0</v>
      </c>
      <c r="AY172" s="480">
        <v>0</v>
      </c>
      <c r="AZ172" s="480">
        <v>0</v>
      </c>
      <c r="BA172" s="480">
        <v>0</v>
      </c>
      <c r="BB172" s="480">
        <v>0</v>
      </c>
      <c r="BC172" s="480">
        <v>0</v>
      </c>
      <c r="BD172" s="480">
        <v>0</v>
      </c>
      <c r="BE172" s="480">
        <v>0</v>
      </c>
      <c r="BF172" s="481">
        <f t="shared" si="6"/>
        <v>1008</v>
      </c>
      <c r="BG172" s="481">
        <f t="shared" si="6"/>
        <v>1026</v>
      </c>
      <c r="BH172" s="482">
        <f t="shared" si="7"/>
        <v>0</v>
      </c>
      <c r="BI172" s="482">
        <f t="shared" si="7"/>
        <v>0</v>
      </c>
      <c r="BJ172" s="483">
        <f t="shared" si="8"/>
        <v>1008</v>
      </c>
      <c r="BK172" s="483">
        <f t="shared" si="8"/>
        <v>1026</v>
      </c>
    </row>
    <row r="173" spans="1:63" ht="24.9" x14ac:dyDescent="0.45">
      <c r="A173" s="480" t="s">
        <v>1174</v>
      </c>
      <c r="B173" s="480" t="s">
        <v>461</v>
      </c>
      <c r="C173" s="480" t="s">
        <v>5</v>
      </c>
      <c r="D173" s="480" t="s">
        <v>501</v>
      </c>
      <c r="E173" s="480"/>
      <c r="F173" s="480">
        <v>43</v>
      </c>
      <c r="G173" s="480">
        <v>36</v>
      </c>
      <c r="H173" s="480">
        <v>47</v>
      </c>
      <c r="I173" s="480">
        <v>44</v>
      </c>
      <c r="J173" s="480">
        <v>30</v>
      </c>
      <c r="K173" s="480">
        <v>39</v>
      </c>
      <c r="L173" s="480">
        <v>0</v>
      </c>
      <c r="M173" s="480">
        <v>1</v>
      </c>
      <c r="N173" s="480">
        <v>0</v>
      </c>
      <c r="O173" s="480">
        <v>0</v>
      </c>
      <c r="P173" s="480">
        <v>0</v>
      </c>
      <c r="Q173" s="480">
        <v>0</v>
      </c>
      <c r="R173" s="480">
        <v>0</v>
      </c>
      <c r="S173" s="480">
        <v>0</v>
      </c>
      <c r="T173" s="480">
        <v>0</v>
      </c>
      <c r="U173" s="480">
        <v>0</v>
      </c>
      <c r="V173" s="480">
        <v>0</v>
      </c>
      <c r="W173" s="480">
        <v>0</v>
      </c>
      <c r="X173" s="480">
        <v>0</v>
      </c>
      <c r="Y173" s="480">
        <v>0</v>
      </c>
      <c r="Z173" s="480">
        <v>0</v>
      </c>
      <c r="AA173" s="480">
        <v>0</v>
      </c>
      <c r="AB173" s="480">
        <v>0</v>
      </c>
      <c r="AC173" s="480">
        <v>0</v>
      </c>
      <c r="AD173" s="480">
        <v>0</v>
      </c>
      <c r="AE173" s="480">
        <v>0</v>
      </c>
      <c r="AF173" s="480">
        <v>0</v>
      </c>
      <c r="AG173" s="480">
        <v>0</v>
      </c>
      <c r="AH173" s="480">
        <v>0</v>
      </c>
      <c r="AI173" s="480">
        <v>0</v>
      </c>
      <c r="AJ173" s="480">
        <v>0</v>
      </c>
      <c r="AK173" s="480">
        <v>0</v>
      </c>
      <c r="AL173" s="480">
        <v>0</v>
      </c>
      <c r="AM173" s="480">
        <v>0</v>
      </c>
      <c r="AN173" s="480">
        <v>0</v>
      </c>
      <c r="AO173" s="480">
        <v>0</v>
      </c>
      <c r="AP173" s="480">
        <v>0</v>
      </c>
      <c r="AQ173" s="480">
        <v>0</v>
      </c>
      <c r="AR173" s="480">
        <v>0</v>
      </c>
      <c r="AS173" s="480">
        <v>0</v>
      </c>
      <c r="AT173" s="480">
        <v>0</v>
      </c>
      <c r="AU173" s="480">
        <v>0</v>
      </c>
      <c r="AV173" s="480">
        <v>0</v>
      </c>
      <c r="AW173" s="480">
        <v>0</v>
      </c>
      <c r="AX173" s="480">
        <v>0</v>
      </c>
      <c r="AY173" s="480">
        <v>0</v>
      </c>
      <c r="AZ173" s="480">
        <v>0</v>
      </c>
      <c r="BA173" s="480">
        <v>0</v>
      </c>
      <c r="BB173" s="480">
        <v>0</v>
      </c>
      <c r="BC173" s="480">
        <v>0</v>
      </c>
      <c r="BD173" s="480">
        <v>0</v>
      </c>
      <c r="BE173" s="480">
        <v>0</v>
      </c>
      <c r="BF173" s="481">
        <f t="shared" si="6"/>
        <v>120</v>
      </c>
      <c r="BG173" s="481">
        <f t="shared" si="6"/>
        <v>120</v>
      </c>
      <c r="BH173" s="482">
        <f t="shared" si="7"/>
        <v>0</v>
      </c>
      <c r="BI173" s="482">
        <f t="shared" si="7"/>
        <v>0</v>
      </c>
      <c r="BJ173" s="483">
        <f t="shared" si="8"/>
        <v>120</v>
      </c>
      <c r="BK173" s="483">
        <f t="shared" si="8"/>
        <v>120</v>
      </c>
    </row>
    <row r="174" spans="1:63" x14ac:dyDescent="0.45">
      <c r="A174" s="480" t="s">
        <v>1175</v>
      </c>
      <c r="B174" s="480" t="s">
        <v>461</v>
      </c>
      <c r="C174" s="480" t="s">
        <v>5</v>
      </c>
      <c r="D174" s="480" t="s">
        <v>501</v>
      </c>
      <c r="E174" s="480"/>
      <c r="F174" s="480">
        <v>74</v>
      </c>
      <c r="G174" s="480">
        <v>67</v>
      </c>
      <c r="H174" s="480">
        <v>111</v>
      </c>
      <c r="I174" s="480">
        <v>113</v>
      </c>
      <c r="J174" s="480">
        <v>121</v>
      </c>
      <c r="K174" s="480">
        <v>123</v>
      </c>
      <c r="L174" s="480">
        <v>126</v>
      </c>
      <c r="M174" s="480">
        <v>130</v>
      </c>
      <c r="N174" s="480">
        <v>0</v>
      </c>
      <c r="O174" s="480">
        <v>0</v>
      </c>
      <c r="P174" s="480">
        <v>0</v>
      </c>
      <c r="Q174" s="480">
        <v>0</v>
      </c>
      <c r="R174" s="480">
        <v>0</v>
      </c>
      <c r="S174" s="480">
        <v>0</v>
      </c>
      <c r="T174" s="480">
        <v>0</v>
      </c>
      <c r="U174" s="480">
        <v>0</v>
      </c>
      <c r="V174" s="480">
        <v>0</v>
      </c>
      <c r="W174" s="480">
        <v>0</v>
      </c>
      <c r="X174" s="480">
        <v>0</v>
      </c>
      <c r="Y174" s="480">
        <v>0</v>
      </c>
      <c r="Z174" s="480">
        <v>0</v>
      </c>
      <c r="AA174" s="480">
        <v>0</v>
      </c>
      <c r="AB174" s="480">
        <v>0</v>
      </c>
      <c r="AC174" s="480">
        <v>0</v>
      </c>
      <c r="AD174" s="480">
        <v>0</v>
      </c>
      <c r="AE174" s="480">
        <v>0</v>
      </c>
      <c r="AF174" s="480">
        <v>0</v>
      </c>
      <c r="AG174" s="480">
        <v>0</v>
      </c>
      <c r="AH174" s="480">
        <v>0</v>
      </c>
      <c r="AI174" s="480">
        <v>0</v>
      </c>
      <c r="AJ174" s="480">
        <v>0</v>
      </c>
      <c r="AK174" s="480">
        <v>0</v>
      </c>
      <c r="AL174" s="480">
        <v>0</v>
      </c>
      <c r="AM174" s="480">
        <v>0</v>
      </c>
      <c r="AN174" s="480">
        <v>0</v>
      </c>
      <c r="AO174" s="480">
        <v>0</v>
      </c>
      <c r="AP174" s="480">
        <v>0</v>
      </c>
      <c r="AQ174" s="480">
        <v>0</v>
      </c>
      <c r="AR174" s="480">
        <v>0</v>
      </c>
      <c r="AS174" s="480">
        <v>0</v>
      </c>
      <c r="AT174" s="480">
        <v>0</v>
      </c>
      <c r="AU174" s="480">
        <v>0</v>
      </c>
      <c r="AV174" s="480">
        <v>0</v>
      </c>
      <c r="AW174" s="480">
        <v>0</v>
      </c>
      <c r="AX174" s="480">
        <v>0</v>
      </c>
      <c r="AY174" s="480">
        <v>0</v>
      </c>
      <c r="AZ174" s="480">
        <v>0</v>
      </c>
      <c r="BA174" s="480">
        <v>0</v>
      </c>
      <c r="BB174" s="480">
        <v>0</v>
      </c>
      <c r="BC174" s="480">
        <v>0</v>
      </c>
      <c r="BD174" s="480">
        <v>0</v>
      </c>
      <c r="BE174" s="480">
        <v>0</v>
      </c>
      <c r="BF174" s="481">
        <f t="shared" si="6"/>
        <v>432</v>
      </c>
      <c r="BG174" s="481">
        <f t="shared" si="6"/>
        <v>433</v>
      </c>
      <c r="BH174" s="482">
        <f t="shared" si="7"/>
        <v>0</v>
      </c>
      <c r="BI174" s="482">
        <f t="shared" si="7"/>
        <v>0</v>
      </c>
      <c r="BJ174" s="483">
        <f t="shared" si="8"/>
        <v>432</v>
      </c>
      <c r="BK174" s="483">
        <f t="shared" si="8"/>
        <v>433</v>
      </c>
    </row>
    <row r="175" spans="1:63" x14ac:dyDescent="0.45">
      <c r="A175" s="480" t="s">
        <v>872</v>
      </c>
      <c r="B175" s="480" t="s">
        <v>461</v>
      </c>
      <c r="C175" s="480" t="s">
        <v>5</v>
      </c>
      <c r="D175" s="480" t="s">
        <v>702</v>
      </c>
      <c r="E175" s="480" t="s">
        <v>725</v>
      </c>
      <c r="F175" s="480">
        <v>0</v>
      </c>
      <c r="G175" s="480">
        <v>0</v>
      </c>
      <c r="H175" s="480">
        <v>0</v>
      </c>
      <c r="I175" s="480">
        <v>0</v>
      </c>
      <c r="J175" s="480">
        <v>13</v>
      </c>
      <c r="K175" s="480">
        <v>15</v>
      </c>
      <c r="L175" s="480">
        <v>15</v>
      </c>
      <c r="M175" s="480">
        <v>10</v>
      </c>
      <c r="N175" s="480">
        <v>27</v>
      </c>
      <c r="O175" s="480">
        <v>30</v>
      </c>
      <c r="P175" s="480">
        <v>28</v>
      </c>
      <c r="Q175" s="480">
        <v>23</v>
      </c>
      <c r="R175" s="480">
        <v>24</v>
      </c>
      <c r="S175" s="480">
        <v>22</v>
      </c>
      <c r="T175" s="480">
        <v>31</v>
      </c>
      <c r="U175" s="480">
        <v>25</v>
      </c>
      <c r="V175" s="480">
        <v>34</v>
      </c>
      <c r="W175" s="480">
        <v>24</v>
      </c>
      <c r="X175" s="480">
        <v>22</v>
      </c>
      <c r="Y175" s="480">
        <v>29</v>
      </c>
      <c r="Z175" s="480">
        <v>35</v>
      </c>
      <c r="AA175" s="480">
        <v>34</v>
      </c>
      <c r="AB175" s="480">
        <v>26</v>
      </c>
      <c r="AC175" s="480">
        <v>33</v>
      </c>
      <c r="AD175" s="480">
        <v>32</v>
      </c>
      <c r="AE175" s="480">
        <v>30</v>
      </c>
      <c r="AF175" s="480">
        <v>0</v>
      </c>
      <c r="AG175" s="480">
        <v>0</v>
      </c>
      <c r="AH175" s="480">
        <v>0</v>
      </c>
      <c r="AI175" s="480">
        <v>0</v>
      </c>
      <c r="AJ175" s="480">
        <v>0</v>
      </c>
      <c r="AK175" s="480">
        <v>0</v>
      </c>
      <c r="AL175" s="480">
        <v>0</v>
      </c>
      <c r="AM175" s="480">
        <v>0</v>
      </c>
      <c r="AN175" s="480">
        <v>0</v>
      </c>
      <c r="AO175" s="480">
        <v>0</v>
      </c>
      <c r="AP175" s="480">
        <v>0</v>
      </c>
      <c r="AQ175" s="480">
        <v>0</v>
      </c>
      <c r="AR175" s="480">
        <v>0</v>
      </c>
      <c r="AS175" s="480">
        <v>0</v>
      </c>
      <c r="AT175" s="480">
        <v>0</v>
      </c>
      <c r="AU175" s="480">
        <v>0</v>
      </c>
      <c r="AV175" s="480">
        <v>0</v>
      </c>
      <c r="AW175" s="480">
        <v>0</v>
      </c>
      <c r="AX175" s="480">
        <v>0</v>
      </c>
      <c r="AY175" s="480">
        <v>0</v>
      </c>
      <c r="AZ175" s="480">
        <v>0</v>
      </c>
      <c r="BA175" s="480">
        <v>0</v>
      </c>
      <c r="BB175" s="480">
        <v>0</v>
      </c>
      <c r="BC175" s="480">
        <v>0</v>
      </c>
      <c r="BD175" s="480">
        <v>0</v>
      </c>
      <c r="BE175" s="480">
        <v>0</v>
      </c>
      <c r="BF175" s="481">
        <f t="shared" si="6"/>
        <v>287</v>
      </c>
      <c r="BG175" s="481">
        <f t="shared" si="6"/>
        <v>275</v>
      </c>
      <c r="BH175" s="482">
        <f t="shared" si="7"/>
        <v>0</v>
      </c>
      <c r="BI175" s="482">
        <f t="shared" si="7"/>
        <v>0</v>
      </c>
      <c r="BJ175" s="483">
        <f t="shared" si="8"/>
        <v>287</v>
      </c>
      <c r="BK175" s="483">
        <f t="shared" si="8"/>
        <v>275</v>
      </c>
    </row>
    <row r="176" spans="1:63" x14ac:dyDescent="0.45">
      <c r="A176" s="480" t="s">
        <v>873</v>
      </c>
      <c r="B176" s="480" t="s">
        <v>461</v>
      </c>
      <c r="C176" s="480" t="s">
        <v>5</v>
      </c>
      <c r="D176" s="480" t="s">
        <v>702</v>
      </c>
      <c r="E176" s="480" t="s">
        <v>725</v>
      </c>
      <c r="F176" s="480">
        <v>0</v>
      </c>
      <c r="G176" s="480">
        <v>0</v>
      </c>
      <c r="H176" s="480">
        <v>0</v>
      </c>
      <c r="I176" s="480">
        <v>0</v>
      </c>
      <c r="J176" s="480">
        <v>25</v>
      </c>
      <c r="K176" s="480">
        <v>15</v>
      </c>
      <c r="L176" s="480">
        <v>27</v>
      </c>
      <c r="M176" s="480">
        <v>25</v>
      </c>
      <c r="N176" s="480">
        <v>42</v>
      </c>
      <c r="O176" s="480">
        <v>38</v>
      </c>
      <c r="P176" s="480">
        <v>38</v>
      </c>
      <c r="Q176" s="480">
        <v>37</v>
      </c>
      <c r="R176" s="480">
        <v>41</v>
      </c>
      <c r="S176" s="480">
        <v>35</v>
      </c>
      <c r="T176" s="480">
        <v>38</v>
      </c>
      <c r="U176" s="480">
        <v>32</v>
      </c>
      <c r="V176" s="480">
        <v>36</v>
      </c>
      <c r="W176" s="480">
        <v>37</v>
      </c>
      <c r="X176" s="480">
        <v>37</v>
      </c>
      <c r="Y176" s="480">
        <v>44</v>
      </c>
      <c r="Z176" s="480">
        <v>66</v>
      </c>
      <c r="AA176" s="480">
        <v>53</v>
      </c>
      <c r="AB176" s="480">
        <v>71</v>
      </c>
      <c r="AC176" s="480">
        <v>51</v>
      </c>
      <c r="AD176" s="480">
        <v>58</v>
      </c>
      <c r="AE176" s="480">
        <v>55</v>
      </c>
      <c r="AF176" s="480">
        <v>0</v>
      </c>
      <c r="AG176" s="480">
        <v>0</v>
      </c>
      <c r="AH176" s="480">
        <v>0</v>
      </c>
      <c r="AI176" s="480">
        <v>0</v>
      </c>
      <c r="AJ176" s="480">
        <v>0</v>
      </c>
      <c r="AK176" s="480">
        <v>0</v>
      </c>
      <c r="AL176" s="480">
        <v>0</v>
      </c>
      <c r="AM176" s="480">
        <v>0</v>
      </c>
      <c r="AN176" s="480">
        <v>0</v>
      </c>
      <c r="AO176" s="480">
        <v>0</v>
      </c>
      <c r="AP176" s="480">
        <v>0</v>
      </c>
      <c r="AQ176" s="480">
        <v>0</v>
      </c>
      <c r="AR176" s="480">
        <v>0</v>
      </c>
      <c r="AS176" s="480">
        <v>0</v>
      </c>
      <c r="AT176" s="480">
        <v>0</v>
      </c>
      <c r="AU176" s="480">
        <v>0</v>
      </c>
      <c r="AV176" s="480">
        <v>0</v>
      </c>
      <c r="AW176" s="480">
        <v>0</v>
      </c>
      <c r="AX176" s="480">
        <v>0</v>
      </c>
      <c r="AY176" s="480">
        <v>0</v>
      </c>
      <c r="AZ176" s="480">
        <v>0</v>
      </c>
      <c r="BA176" s="480">
        <v>0</v>
      </c>
      <c r="BB176" s="480">
        <v>0</v>
      </c>
      <c r="BC176" s="480">
        <v>0</v>
      </c>
      <c r="BD176" s="480">
        <v>0</v>
      </c>
      <c r="BE176" s="480">
        <v>0</v>
      </c>
      <c r="BF176" s="481">
        <f t="shared" si="6"/>
        <v>479</v>
      </c>
      <c r="BG176" s="481">
        <f t="shared" si="6"/>
        <v>422</v>
      </c>
      <c r="BH176" s="482">
        <f t="shared" si="7"/>
        <v>0</v>
      </c>
      <c r="BI176" s="482">
        <f t="shared" si="7"/>
        <v>0</v>
      </c>
      <c r="BJ176" s="483">
        <f t="shared" si="8"/>
        <v>479</v>
      </c>
      <c r="BK176" s="483">
        <f t="shared" si="8"/>
        <v>422</v>
      </c>
    </row>
    <row r="177" spans="1:63" x14ac:dyDescent="0.45">
      <c r="A177" s="480" t="s">
        <v>874</v>
      </c>
      <c r="B177" s="480" t="s">
        <v>461</v>
      </c>
      <c r="C177" s="480" t="s">
        <v>5</v>
      </c>
      <c r="D177" s="480" t="s">
        <v>702</v>
      </c>
      <c r="E177" s="480" t="s">
        <v>725</v>
      </c>
      <c r="F177" s="480">
        <v>0</v>
      </c>
      <c r="G177" s="480">
        <v>0</v>
      </c>
      <c r="H177" s="480">
        <v>11</v>
      </c>
      <c r="I177" s="480">
        <v>11</v>
      </c>
      <c r="J177" s="480">
        <v>23</v>
      </c>
      <c r="K177" s="480">
        <v>17</v>
      </c>
      <c r="L177" s="480">
        <v>26</v>
      </c>
      <c r="M177" s="480">
        <v>22</v>
      </c>
      <c r="N177" s="480">
        <v>22</v>
      </c>
      <c r="O177" s="480">
        <v>14</v>
      </c>
      <c r="P177" s="480">
        <v>29</v>
      </c>
      <c r="Q177" s="480">
        <v>36</v>
      </c>
      <c r="R177" s="480">
        <v>24</v>
      </c>
      <c r="S177" s="480">
        <v>13</v>
      </c>
      <c r="T177" s="480">
        <v>22</v>
      </c>
      <c r="U177" s="480">
        <v>17</v>
      </c>
      <c r="V177" s="480">
        <v>32</v>
      </c>
      <c r="W177" s="480">
        <v>14</v>
      </c>
      <c r="X177" s="480">
        <v>25</v>
      </c>
      <c r="Y177" s="480">
        <v>23</v>
      </c>
      <c r="Z177" s="480">
        <v>0</v>
      </c>
      <c r="AA177" s="480">
        <v>0</v>
      </c>
      <c r="AB177" s="480">
        <v>0</v>
      </c>
      <c r="AC177" s="480">
        <v>0</v>
      </c>
      <c r="AD177" s="480">
        <v>0</v>
      </c>
      <c r="AE177" s="480">
        <v>0</v>
      </c>
      <c r="AF177" s="480">
        <v>0</v>
      </c>
      <c r="AG177" s="480">
        <v>0</v>
      </c>
      <c r="AH177" s="480">
        <v>0</v>
      </c>
      <c r="AI177" s="480">
        <v>0</v>
      </c>
      <c r="AJ177" s="480">
        <v>0</v>
      </c>
      <c r="AK177" s="480">
        <v>0</v>
      </c>
      <c r="AL177" s="480">
        <v>0</v>
      </c>
      <c r="AM177" s="480">
        <v>0</v>
      </c>
      <c r="AN177" s="480">
        <v>0</v>
      </c>
      <c r="AO177" s="480">
        <v>0</v>
      </c>
      <c r="AP177" s="480">
        <v>0</v>
      </c>
      <c r="AQ177" s="480">
        <v>0</v>
      </c>
      <c r="AR177" s="480">
        <v>0</v>
      </c>
      <c r="AS177" s="480">
        <v>0</v>
      </c>
      <c r="AT177" s="480">
        <v>0</v>
      </c>
      <c r="AU177" s="480">
        <v>0</v>
      </c>
      <c r="AV177" s="480">
        <v>0</v>
      </c>
      <c r="AW177" s="480">
        <v>0</v>
      </c>
      <c r="AX177" s="480">
        <v>0</v>
      </c>
      <c r="AY177" s="480">
        <v>0</v>
      </c>
      <c r="AZ177" s="480">
        <v>0</v>
      </c>
      <c r="BA177" s="480">
        <v>0</v>
      </c>
      <c r="BB177" s="480">
        <v>0</v>
      </c>
      <c r="BC177" s="480">
        <v>0</v>
      </c>
      <c r="BD177" s="480">
        <v>0</v>
      </c>
      <c r="BE177" s="480">
        <v>0</v>
      </c>
      <c r="BF177" s="481">
        <f t="shared" si="6"/>
        <v>214</v>
      </c>
      <c r="BG177" s="481">
        <f t="shared" si="6"/>
        <v>167</v>
      </c>
      <c r="BH177" s="482">
        <f t="shared" si="7"/>
        <v>0</v>
      </c>
      <c r="BI177" s="482">
        <f t="shared" si="7"/>
        <v>0</v>
      </c>
      <c r="BJ177" s="483">
        <f t="shared" si="8"/>
        <v>214</v>
      </c>
      <c r="BK177" s="483">
        <f t="shared" si="8"/>
        <v>167</v>
      </c>
    </row>
    <row r="178" spans="1:63" ht="24.9" x14ac:dyDescent="0.45">
      <c r="A178" s="480" t="s">
        <v>875</v>
      </c>
      <c r="B178" s="480" t="s">
        <v>461</v>
      </c>
      <c r="C178" s="480" t="s">
        <v>5</v>
      </c>
      <c r="D178" s="480" t="s">
        <v>706</v>
      </c>
      <c r="E178" s="480" t="s">
        <v>707</v>
      </c>
      <c r="F178" s="480">
        <v>0</v>
      </c>
      <c r="G178" s="480">
        <v>6</v>
      </c>
      <c r="H178" s="480">
        <v>14</v>
      </c>
      <c r="I178" s="480">
        <v>7</v>
      </c>
      <c r="J178" s="480">
        <v>15</v>
      </c>
      <c r="K178" s="480">
        <v>11</v>
      </c>
      <c r="L178" s="480">
        <v>11</v>
      </c>
      <c r="M178" s="480">
        <v>10</v>
      </c>
      <c r="N178" s="480">
        <v>12</v>
      </c>
      <c r="O178" s="480">
        <v>8</v>
      </c>
      <c r="P178" s="480">
        <v>9</v>
      </c>
      <c r="Q178" s="480">
        <v>7</v>
      </c>
      <c r="R178" s="480">
        <v>5</v>
      </c>
      <c r="S178" s="480">
        <v>9</v>
      </c>
      <c r="T178" s="480">
        <v>10</v>
      </c>
      <c r="U178" s="480">
        <v>12</v>
      </c>
      <c r="V178" s="480">
        <v>6</v>
      </c>
      <c r="W178" s="480">
        <v>4</v>
      </c>
      <c r="X178" s="480">
        <v>6</v>
      </c>
      <c r="Y178" s="480">
        <v>6</v>
      </c>
      <c r="Z178" s="480">
        <v>6</v>
      </c>
      <c r="AA178" s="480">
        <v>8</v>
      </c>
      <c r="AB178" s="480">
        <v>0</v>
      </c>
      <c r="AC178" s="480">
        <v>0</v>
      </c>
      <c r="AD178" s="480">
        <v>0</v>
      </c>
      <c r="AE178" s="480">
        <v>0</v>
      </c>
      <c r="AF178" s="480">
        <v>0</v>
      </c>
      <c r="AG178" s="480">
        <v>0</v>
      </c>
      <c r="AH178" s="480">
        <v>0</v>
      </c>
      <c r="AI178" s="480">
        <v>0</v>
      </c>
      <c r="AJ178" s="480">
        <v>0</v>
      </c>
      <c r="AK178" s="480">
        <v>0</v>
      </c>
      <c r="AL178" s="480">
        <v>0</v>
      </c>
      <c r="AM178" s="480">
        <v>0</v>
      </c>
      <c r="AN178" s="480">
        <v>0</v>
      </c>
      <c r="AO178" s="480">
        <v>0</v>
      </c>
      <c r="AP178" s="480">
        <v>0</v>
      </c>
      <c r="AQ178" s="480">
        <v>0</v>
      </c>
      <c r="AR178" s="480">
        <v>0</v>
      </c>
      <c r="AS178" s="480">
        <v>0</v>
      </c>
      <c r="AT178" s="480">
        <v>0</v>
      </c>
      <c r="AU178" s="480">
        <v>0</v>
      </c>
      <c r="AV178" s="480">
        <v>0</v>
      </c>
      <c r="AW178" s="480">
        <v>0</v>
      </c>
      <c r="AX178" s="480">
        <v>0</v>
      </c>
      <c r="AY178" s="480">
        <v>0</v>
      </c>
      <c r="AZ178" s="480">
        <v>0</v>
      </c>
      <c r="BA178" s="480">
        <v>0</v>
      </c>
      <c r="BB178" s="480">
        <v>0</v>
      </c>
      <c r="BC178" s="480">
        <v>0</v>
      </c>
      <c r="BD178" s="480">
        <v>0</v>
      </c>
      <c r="BE178" s="480">
        <v>0</v>
      </c>
      <c r="BF178" s="481">
        <f t="shared" si="6"/>
        <v>94</v>
      </c>
      <c r="BG178" s="481">
        <f t="shared" si="6"/>
        <v>88</v>
      </c>
      <c r="BH178" s="482">
        <f t="shared" si="7"/>
        <v>0</v>
      </c>
      <c r="BI178" s="482">
        <f t="shared" si="7"/>
        <v>0</v>
      </c>
      <c r="BJ178" s="483">
        <f t="shared" si="8"/>
        <v>94</v>
      </c>
      <c r="BK178" s="483">
        <f t="shared" si="8"/>
        <v>88</v>
      </c>
    </row>
    <row r="179" spans="1:63" ht="24.9" x14ac:dyDescent="0.45">
      <c r="A179" s="480" t="s">
        <v>1176</v>
      </c>
      <c r="B179" s="480" t="s">
        <v>461</v>
      </c>
      <c r="C179" s="480" t="s">
        <v>5</v>
      </c>
      <c r="D179" s="480" t="s">
        <v>1177</v>
      </c>
      <c r="E179" s="480"/>
      <c r="F179" s="480">
        <v>0</v>
      </c>
      <c r="G179" s="480">
        <v>0</v>
      </c>
      <c r="H179" s="480">
        <v>16</v>
      </c>
      <c r="I179" s="480">
        <v>19</v>
      </c>
      <c r="J179" s="480">
        <v>28</v>
      </c>
      <c r="K179" s="480">
        <v>21</v>
      </c>
      <c r="L179" s="480">
        <v>28</v>
      </c>
      <c r="M179" s="480">
        <v>19</v>
      </c>
      <c r="N179" s="480">
        <v>0</v>
      </c>
      <c r="O179" s="480">
        <v>0</v>
      </c>
      <c r="P179" s="480">
        <v>0</v>
      </c>
      <c r="Q179" s="480">
        <v>0</v>
      </c>
      <c r="R179" s="480">
        <v>0</v>
      </c>
      <c r="S179" s="480">
        <v>0</v>
      </c>
      <c r="T179" s="480">
        <v>0</v>
      </c>
      <c r="U179" s="480">
        <v>0</v>
      </c>
      <c r="V179" s="480">
        <v>0</v>
      </c>
      <c r="W179" s="480">
        <v>0</v>
      </c>
      <c r="X179" s="480">
        <v>0</v>
      </c>
      <c r="Y179" s="480">
        <v>0</v>
      </c>
      <c r="Z179" s="480">
        <v>0</v>
      </c>
      <c r="AA179" s="480">
        <v>0</v>
      </c>
      <c r="AB179" s="480">
        <v>0</v>
      </c>
      <c r="AC179" s="480">
        <v>0</v>
      </c>
      <c r="AD179" s="480">
        <v>0</v>
      </c>
      <c r="AE179" s="480">
        <v>0</v>
      </c>
      <c r="AF179" s="480">
        <v>0</v>
      </c>
      <c r="AG179" s="480">
        <v>0</v>
      </c>
      <c r="AH179" s="480">
        <v>0</v>
      </c>
      <c r="AI179" s="480">
        <v>0</v>
      </c>
      <c r="AJ179" s="480">
        <v>0</v>
      </c>
      <c r="AK179" s="480">
        <v>0</v>
      </c>
      <c r="AL179" s="480">
        <v>0</v>
      </c>
      <c r="AM179" s="480">
        <v>0</v>
      </c>
      <c r="AN179" s="480">
        <v>0</v>
      </c>
      <c r="AO179" s="480">
        <v>0</v>
      </c>
      <c r="AP179" s="480">
        <v>0</v>
      </c>
      <c r="AQ179" s="480">
        <v>0</v>
      </c>
      <c r="AR179" s="480">
        <v>0</v>
      </c>
      <c r="AS179" s="480">
        <v>0</v>
      </c>
      <c r="AT179" s="480">
        <v>0</v>
      </c>
      <c r="AU179" s="480">
        <v>0</v>
      </c>
      <c r="AV179" s="480">
        <v>0</v>
      </c>
      <c r="AW179" s="480">
        <v>0</v>
      </c>
      <c r="AX179" s="480">
        <v>0</v>
      </c>
      <c r="AY179" s="480">
        <v>0</v>
      </c>
      <c r="AZ179" s="480">
        <v>0</v>
      </c>
      <c r="BA179" s="480">
        <v>0</v>
      </c>
      <c r="BB179" s="480">
        <v>0</v>
      </c>
      <c r="BC179" s="480">
        <v>0</v>
      </c>
      <c r="BD179" s="480">
        <v>0</v>
      </c>
      <c r="BE179" s="480">
        <v>0</v>
      </c>
      <c r="BF179" s="481">
        <f t="shared" si="6"/>
        <v>72</v>
      </c>
      <c r="BG179" s="481">
        <f t="shared" si="6"/>
        <v>59</v>
      </c>
      <c r="BH179" s="482">
        <f t="shared" si="7"/>
        <v>0</v>
      </c>
      <c r="BI179" s="482">
        <f t="shared" si="7"/>
        <v>0</v>
      </c>
      <c r="BJ179" s="483">
        <f t="shared" si="8"/>
        <v>72</v>
      </c>
      <c r="BK179" s="483">
        <f t="shared" si="8"/>
        <v>59</v>
      </c>
    </row>
    <row r="180" spans="1:63" ht="24.9" x14ac:dyDescent="0.45">
      <c r="A180" s="480" t="s">
        <v>1178</v>
      </c>
      <c r="B180" s="480" t="s">
        <v>461</v>
      </c>
      <c r="C180" s="480" t="s">
        <v>5</v>
      </c>
      <c r="D180" s="480" t="s">
        <v>501</v>
      </c>
      <c r="E180" s="480"/>
      <c r="F180" s="480">
        <v>0</v>
      </c>
      <c r="G180" s="480">
        <v>0</v>
      </c>
      <c r="H180" s="480">
        <v>11</v>
      </c>
      <c r="I180" s="480">
        <v>12</v>
      </c>
      <c r="J180" s="480">
        <v>15</v>
      </c>
      <c r="K180" s="480">
        <v>19</v>
      </c>
      <c r="L180" s="480">
        <v>14</v>
      </c>
      <c r="M180" s="480">
        <v>17</v>
      </c>
      <c r="N180" s="480">
        <v>24</v>
      </c>
      <c r="O180" s="480">
        <v>34</v>
      </c>
      <c r="P180" s="480">
        <v>22</v>
      </c>
      <c r="Q180" s="480">
        <v>22</v>
      </c>
      <c r="R180" s="480">
        <v>23</v>
      </c>
      <c r="S180" s="480">
        <v>30</v>
      </c>
      <c r="T180" s="480">
        <v>25</v>
      </c>
      <c r="U180" s="480">
        <v>29</v>
      </c>
      <c r="V180" s="480">
        <v>23</v>
      </c>
      <c r="W180" s="480">
        <v>22</v>
      </c>
      <c r="X180" s="480">
        <v>28</v>
      </c>
      <c r="Y180" s="480">
        <v>25</v>
      </c>
      <c r="Z180" s="480">
        <v>38</v>
      </c>
      <c r="AA180" s="480">
        <v>25</v>
      </c>
      <c r="AB180" s="480">
        <v>50</v>
      </c>
      <c r="AC180" s="480">
        <v>17</v>
      </c>
      <c r="AD180" s="480">
        <v>37</v>
      </c>
      <c r="AE180" s="480">
        <v>21</v>
      </c>
      <c r="AF180" s="480">
        <v>0</v>
      </c>
      <c r="AG180" s="480">
        <v>0</v>
      </c>
      <c r="AH180" s="480">
        <v>0</v>
      </c>
      <c r="AI180" s="480">
        <v>0</v>
      </c>
      <c r="AJ180" s="480">
        <v>0</v>
      </c>
      <c r="AK180" s="480">
        <v>0</v>
      </c>
      <c r="AL180" s="480">
        <v>0</v>
      </c>
      <c r="AM180" s="480">
        <v>0</v>
      </c>
      <c r="AN180" s="480">
        <v>0</v>
      </c>
      <c r="AO180" s="480">
        <v>0</v>
      </c>
      <c r="AP180" s="480">
        <v>0</v>
      </c>
      <c r="AQ180" s="480">
        <v>0</v>
      </c>
      <c r="AR180" s="480">
        <v>0</v>
      </c>
      <c r="AS180" s="480">
        <v>0</v>
      </c>
      <c r="AT180" s="480">
        <v>0</v>
      </c>
      <c r="AU180" s="480">
        <v>0</v>
      </c>
      <c r="AV180" s="480">
        <v>0</v>
      </c>
      <c r="AW180" s="480">
        <v>0</v>
      </c>
      <c r="AX180" s="480">
        <v>0</v>
      </c>
      <c r="AY180" s="480">
        <v>0</v>
      </c>
      <c r="AZ180" s="480">
        <v>0</v>
      </c>
      <c r="BA180" s="480">
        <v>0</v>
      </c>
      <c r="BB180" s="480">
        <v>0</v>
      </c>
      <c r="BC180" s="480">
        <v>0</v>
      </c>
      <c r="BD180" s="480">
        <v>0</v>
      </c>
      <c r="BE180" s="480">
        <v>0</v>
      </c>
      <c r="BF180" s="481">
        <f t="shared" si="6"/>
        <v>310</v>
      </c>
      <c r="BG180" s="481">
        <f t="shared" si="6"/>
        <v>273</v>
      </c>
      <c r="BH180" s="482">
        <f t="shared" si="7"/>
        <v>0</v>
      </c>
      <c r="BI180" s="482">
        <f t="shared" si="7"/>
        <v>0</v>
      </c>
      <c r="BJ180" s="483">
        <f t="shared" si="8"/>
        <v>310</v>
      </c>
      <c r="BK180" s="483">
        <f t="shared" si="8"/>
        <v>273</v>
      </c>
    </row>
    <row r="181" spans="1:63" x14ac:dyDescent="0.45">
      <c r="A181" s="480" t="s">
        <v>876</v>
      </c>
      <c r="B181" s="480" t="s">
        <v>461</v>
      </c>
      <c r="C181" s="480" t="s">
        <v>5</v>
      </c>
      <c r="D181" s="480" t="s">
        <v>702</v>
      </c>
      <c r="E181" s="480" t="s">
        <v>725</v>
      </c>
      <c r="F181" s="480">
        <v>0</v>
      </c>
      <c r="G181" s="480">
        <v>0</v>
      </c>
      <c r="H181" s="480">
        <v>5</v>
      </c>
      <c r="I181" s="480">
        <v>5</v>
      </c>
      <c r="J181" s="480">
        <v>13</v>
      </c>
      <c r="K181" s="480">
        <v>5</v>
      </c>
      <c r="L181" s="480">
        <v>13</v>
      </c>
      <c r="M181" s="480">
        <v>16</v>
      </c>
      <c r="N181" s="480">
        <v>18</v>
      </c>
      <c r="O181" s="480">
        <v>12</v>
      </c>
      <c r="P181" s="480">
        <v>14</v>
      </c>
      <c r="Q181" s="480">
        <v>12</v>
      </c>
      <c r="R181" s="480">
        <v>9</v>
      </c>
      <c r="S181" s="480">
        <v>12</v>
      </c>
      <c r="T181" s="480">
        <v>18</v>
      </c>
      <c r="U181" s="480">
        <v>17</v>
      </c>
      <c r="V181" s="480">
        <v>8</v>
      </c>
      <c r="W181" s="480">
        <v>7</v>
      </c>
      <c r="X181" s="480">
        <v>18</v>
      </c>
      <c r="Y181" s="480">
        <v>7</v>
      </c>
      <c r="Z181" s="480">
        <v>0</v>
      </c>
      <c r="AA181" s="480">
        <v>0</v>
      </c>
      <c r="AB181" s="480">
        <v>0</v>
      </c>
      <c r="AC181" s="480">
        <v>0</v>
      </c>
      <c r="AD181" s="480">
        <v>0</v>
      </c>
      <c r="AE181" s="480">
        <v>0</v>
      </c>
      <c r="AF181" s="480">
        <v>0</v>
      </c>
      <c r="AG181" s="480">
        <v>0</v>
      </c>
      <c r="AH181" s="480">
        <v>0</v>
      </c>
      <c r="AI181" s="480">
        <v>0</v>
      </c>
      <c r="AJ181" s="480">
        <v>0</v>
      </c>
      <c r="AK181" s="480">
        <v>0</v>
      </c>
      <c r="AL181" s="480">
        <v>0</v>
      </c>
      <c r="AM181" s="480">
        <v>0</v>
      </c>
      <c r="AN181" s="480">
        <v>0</v>
      </c>
      <c r="AO181" s="480">
        <v>0</v>
      </c>
      <c r="AP181" s="480">
        <v>0</v>
      </c>
      <c r="AQ181" s="480">
        <v>0</v>
      </c>
      <c r="AR181" s="480">
        <v>0</v>
      </c>
      <c r="AS181" s="480">
        <v>0</v>
      </c>
      <c r="AT181" s="480">
        <v>0</v>
      </c>
      <c r="AU181" s="480">
        <v>0</v>
      </c>
      <c r="AV181" s="480">
        <v>0</v>
      </c>
      <c r="AW181" s="480">
        <v>0</v>
      </c>
      <c r="AX181" s="480">
        <v>0</v>
      </c>
      <c r="AY181" s="480">
        <v>0</v>
      </c>
      <c r="AZ181" s="480">
        <v>0</v>
      </c>
      <c r="BA181" s="480">
        <v>0</v>
      </c>
      <c r="BB181" s="480">
        <v>0</v>
      </c>
      <c r="BC181" s="480">
        <v>0</v>
      </c>
      <c r="BD181" s="480">
        <v>0</v>
      </c>
      <c r="BE181" s="480">
        <v>0</v>
      </c>
      <c r="BF181" s="481">
        <f t="shared" si="6"/>
        <v>116</v>
      </c>
      <c r="BG181" s="481">
        <f t="shared" si="6"/>
        <v>93</v>
      </c>
      <c r="BH181" s="482">
        <f t="shared" si="7"/>
        <v>0</v>
      </c>
      <c r="BI181" s="482">
        <f t="shared" si="7"/>
        <v>0</v>
      </c>
      <c r="BJ181" s="483">
        <f t="shared" si="8"/>
        <v>116</v>
      </c>
      <c r="BK181" s="483">
        <f t="shared" si="8"/>
        <v>93</v>
      </c>
    </row>
    <row r="182" spans="1:63" x14ac:dyDescent="0.45">
      <c r="A182" s="480" t="s">
        <v>877</v>
      </c>
      <c r="B182" s="480" t="s">
        <v>461</v>
      </c>
      <c r="C182" s="480" t="s">
        <v>5</v>
      </c>
      <c r="D182" s="480" t="s">
        <v>702</v>
      </c>
      <c r="E182" s="484" t="s">
        <v>725</v>
      </c>
      <c r="F182" s="480">
        <v>0</v>
      </c>
      <c r="G182" s="480">
        <v>0</v>
      </c>
      <c r="H182" s="480">
        <v>3</v>
      </c>
      <c r="I182" s="480">
        <v>10</v>
      </c>
      <c r="J182" s="480">
        <v>15</v>
      </c>
      <c r="K182" s="480">
        <v>19</v>
      </c>
      <c r="L182" s="480">
        <v>30</v>
      </c>
      <c r="M182" s="480">
        <v>31</v>
      </c>
      <c r="N182" s="480">
        <v>28</v>
      </c>
      <c r="O182" s="480">
        <v>27</v>
      </c>
      <c r="P182" s="480">
        <v>31</v>
      </c>
      <c r="Q182" s="480">
        <v>31</v>
      </c>
      <c r="R182" s="480">
        <v>37</v>
      </c>
      <c r="S182" s="480">
        <v>31</v>
      </c>
      <c r="T182" s="480">
        <v>36</v>
      </c>
      <c r="U182" s="480">
        <v>20</v>
      </c>
      <c r="V182" s="480">
        <v>29</v>
      </c>
      <c r="W182" s="480">
        <v>23</v>
      </c>
      <c r="X182" s="480">
        <v>33</v>
      </c>
      <c r="Y182" s="480">
        <v>25</v>
      </c>
      <c r="Z182" s="480">
        <v>47</v>
      </c>
      <c r="AA182" s="480">
        <v>30</v>
      </c>
      <c r="AB182" s="480">
        <v>43</v>
      </c>
      <c r="AC182" s="480">
        <v>35</v>
      </c>
      <c r="AD182" s="480">
        <v>27</v>
      </c>
      <c r="AE182" s="480">
        <v>26</v>
      </c>
      <c r="AF182" s="480">
        <v>0</v>
      </c>
      <c r="AG182" s="480">
        <v>0</v>
      </c>
      <c r="AH182" s="480">
        <v>0</v>
      </c>
      <c r="AI182" s="480">
        <v>0</v>
      </c>
      <c r="AJ182" s="480">
        <v>0</v>
      </c>
      <c r="AK182" s="480">
        <v>0</v>
      </c>
      <c r="AL182" s="480">
        <v>0</v>
      </c>
      <c r="AM182" s="480">
        <v>0</v>
      </c>
      <c r="AN182" s="480">
        <v>0</v>
      </c>
      <c r="AO182" s="480">
        <v>0</v>
      </c>
      <c r="AP182" s="480">
        <v>0</v>
      </c>
      <c r="AQ182" s="480">
        <v>0</v>
      </c>
      <c r="AR182" s="480">
        <v>0</v>
      </c>
      <c r="AS182" s="480">
        <v>0</v>
      </c>
      <c r="AT182" s="480">
        <v>0</v>
      </c>
      <c r="AU182" s="480">
        <v>0</v>
      </c>
      <c r="AV182" s="480">
        <v>0</v>
      </c>
      <c r="AW182" s="480">
        <v>0</v>
      </c>
      <c r="AX182" s="480">
        <v>0</v>
      </c>
      <c r="AY182" s="480">
        <v>0</v>
      </c>
      <c r="AZ182" s="480">
        <v>0</v>
      </c>
      <c r="BA182" s="480">
        <v>0</v>
      </c>
      <c r="BB182" s="480">
        <v>0</v>
      </c>
      <c r="BC182" s="480">
        <v>0</v>
      </c>
      <c r="BD182" s="480">
        <v>0</v>
      </c>
      <c r="BE182" s="480">
        <v>0</v>
      </c>
      <c r="BF182" s="481">
        <f t="shared" si="6"/>
        <v>359</v>
      </c>
      <c r="BG182" s="481">
        <f t="shared" si="6"/>
        <v>308</v>
      </c>
      <c r="BH182" s="482">
        <f t="shared" si="7"/>
        <v>0</v>
      </c>
      <c r="BI182" s="482">
        <f t="shared" si="7"/>
        <v>0</v>
      </c>
      <c r="BJ182" s="483">
        <f t="shared" si="8"/>
        <v>359</v>
      </c>
      <c r="BK182" s="483">
        <f t="shared" si="8"/>
        <v>308</v>
      </c>
    </row>
    <row r="183" spans="1:63" x14ac:dyDescent="0.45">
      <c r="A183" s="480" t="s">
        <v>878</v>
      </c>
      <c r="B183" s="480" t="s">
        <v>461</v>
      </c>
      <c r="C183" s="480" t="s">
        <v>5</v>
      </c>
      <c r="D183" s="480" t="s">
        <v>702</v>
      </c>
      <c r="E183" s="480" t="s">
        <v>725</v>
      </c>
      <c r="F183" s="480">
        <v>0</v>
      </c>
      <c r="G183" s="480">
        <v>0</v>
      </c>
      <c r="H183" s="480">
        <v>0</v>
      </c>
      <c r="I183" s="480">
        <v>0</v>
      </c>
      <c r="J183" s="480">
        <v>3</v>
      </c>
      <c r="K183" s="480">
        <v>4</v>
      </c>
      <c r="L183" s="480">
        <v>13</v>
      </c>
      <c r="M183" s="480">
        <v>9</v>
      </c>
      <c r="N183" s="480">
        <v>21</v>
      </c>
      <c r="O183" s="480">
        <v>13</v>
      </c>
      <c r="P183" s="480">
        <v>21</v>
      </c>
      <c r="Q183" s="480">
        <v>11</v>
      </c>
      <c r="R183" s="480">
        <v>14</v>
      </c>
      <c r="S183" s="480">
        <v>9</v>
      </c>
      <c r="T183" s="480">
        <v>19</v>
      </c>
      <c r="U183" s="480">
        <v>5</v>
      </c>
      <c r="V183" s="480">
        <v>13</v>
      </c>
      <c r="W183" s="480">
        <v>10</v>
      </c>
      <c r="X183" s="480">
        <v>10</v>
      </c>
      <c r="Y183" s="480">
        <v>8</v>
      </c>
      <c r="Z183" s="480">
        <v>0</v>
      </c>
      <c r="AA183" s="480">
        <v>0</v>
      </c>
      <c r="AB183" s="480">
        <v>0</v>
      </c>
      <c r="AC183" s="480">
        <v>0</v>
      </c>
      <c r="AD183" s="480">
        <v>0</v>
      </c>
      <c r="AE183" s="480">
        <v>0</v>
      </c>
      <c r="AF183" s="480">
        <v>0</v>
      </c>
      <c r="AG183" s="480">
        <v>0</v>
      </c>
      <c r="AH183" s="480">
        <v>0</v>
      </c>
      <c r="AI183" s="480">
        <v>0</v>
      </c>
      <c r="AJ183" s="480">
        <v>0</v>
      </c>
      <c r="AK183" s="480">
        <v>0</v>
      </c>
      <c r="AL183" s="480">
        <v>0</v>
      </c>
      <c r="AM183" s="480">
        <v>0</v>
      </c>
      <c r="AN183" s="480">
        <v>0</v>
      </c>
      <c r="AO183" s="480">
        <v>0</v>
      </c>
      <c r="AP183" s="480">
        <v>0</v>
      </c>
      <c r="AQ183" s="480">
        <v>0</v>
      </c>
      <c r="AR183" s="480">
        <v>0</v>
      </c>
      <c r="AS183" s="480">
        <v>0</v>
      </c>
      <c r="AT183" s="480">
        <v>0</v>
      </c>
      <c r="AU183" s="480">
        <v>0</v>
      </c>
      <c r="AV183" s="480">
        <v>0</v>
      </c>
      <c r="AW183" s="480">
        <v>0</v>
      </c>
      <c r="AX183" s="480">
        <v>0</v>
      </c>
      <c r="AY183" s="480">
        <v>0</v>
      </c>
      <c r="AZ183" s="480">
        <v>0</v>
      </c>
      <c r="BA183" s="480">
        <v>0</v>
      </c>
      <c r="BB183" s="480">
        <v>0</v>
      </c>
      <c r="BC183" s="480">
        <v>0</v>
      </c>
      <c r="BD183" s="480">
        <v>0</v>
      </c>
      <c r="BE183" s="480">
        <v>0</v>
      </c>
      <c r="BF183" s="481">
        <f t="shared" si="6"/>
        <v>114</v>
      </c>
      <c r="BG183" s="481">
        <f t="shared" si="6"/>
        <v>69</v>
      </c>
      <c r="BH183" s="482">
        <f t="shared" si="7"/>
        <v>0</v>
      </c>
      <c r="BI183" s="482">
        <f t="shared" si="7"/>
        <v>0</v>
      </c>
      <c r="BJ183" s="483">
        <f t="shared" si="8"/>
        <v>114</v>
      </c>
      <c r="BK183" s="483">
        <f t="shared" si="8"/>
        <v>69</v>
      </c>
    </row>
    <row r="184" spans="1:63" ht="24.9" x14ac:dyDescent="0.45">
      <c r="A184" s="480" t="s">
        <v>879</v>
      </c>
      <c r="B184" s="480" t="s">
        <v>461</v>
      </c>
      <c r="C184" s="480" t="s">
        <v>5</v>
      </c>
      <c r="D184" s="480" t="s">
        <v>706</v>
      </c>
      <c r="E184" s="480"/>
      <c r="F184" s="480">
        <v>0</v>
      </c>
      <c r="G184" s="480">
        <v>0</v>
      </c>
      <c r="H184" s="480">
        <v>0</v>
      </c>
      <c r="I184" s="480">
        <v>0</v>
      </c>
      <c r="J184" s="480">
        <v>0</v>
      </c>
      <c r="K184" s="480">
        <v>0</v>
      </c>
      <c r="L184" s="480">
        <v>0</v>
      </c>
      <c r="M184" s="480">
        <v>0</v>
      </c>
      <c r="N184" s="480">
        <v>0</v>
      </c>
      <c r="O184" s="480">
        <v>1</v>
      </c>
      <c r="P184" s="480">
        <v>0</v>
      </c>
      <c r="Q184" s="480">
        <v>0</v>
      </c>
      <c r="R184" s="480">
        <v>1</v>
      </c>
      <c r="S184" s="480">
        <v>0</v>
      </c>
      <c r="T184" s="480">
        <v>1</v>
      </c>
      <c r="U184" s="480">
        <v>0</v>
      </c>
      <c r="V184" s="480">
        <v>0</v>
      </c>
      <c r="W184" s="480">
        <v>0</v>
      </c>
      <c r="X184" s="480">
        <v>0</v>
      </c>
      <c r="Y184" s="480">
        <v>0</v>
      </c>
      <c r="Z184" s="480">
        <v>0</v>
      </c>
      <c r="AA184" s="480">
        <v>0</v>
      </c>
      <c r="AB184" s="480">
        <v>0</v>
      </c>
      <c r="AC184" s="480">
        <v>0</v>
      </c>
      <c r="AD184" s="480">
        <v>1</v>
      </c>
      <c r="AE184" s="480">
        <v>0</v>
      </c>
      <c r="AF184" s="480">
        <v>0</v>
      </c>
      <c r="AG184" s="480">
        <v>0</v>
      </c>
      <c r="AH184" s="480">
        <v>0</v>
      </c>
      <c r="AI184" s="480">
        <v>0</v>
      </c>
      <c r="AJ184" s="480">
        <v>0</v>
      </c>
      <c r="AK184" s="480">
        <v>0</v>
      </c>
      <c r="AL184" s="480">
        <v>0</v>
      </c>
      <c r="AM184" s="480">
        <v>0</v>
      </c>
      <c r="AN184" s="480">
        <v>0</v>
      </c>
      <c r="AO184" s="480">
        <v>0</v>
      </c>
      <c r="AP184" s="480">
        <v>0</v>
      </c>
      <c r="AQ184" s="480">
        <v>0</v>
      </c>
      <c r="AR184" s="480">
        <v>0</v>
      </c>
      <c r="AS184" s="480">
        <v>0</v>
      </c>
      <c r="AT184" s="480">
        <v>0</v>
      </c>
      <c r="AU184" s="480">
        <v>0</v>
      </c>
      <c r="AV184" s="480">
        <v>0</v>
      </c>
      <c r="AW184" s="480">
        <v>0</v>
      </c>
      <c r="AX184" s="480">
        <v>0</v>
      </c>
      <c r="AY184" s="480">
        <v>0</v>
      </c>
      <c r="AZ184" s="480">
        <v>0</v>
      </c>
      <c r="BA184" s="480">
        <v>0</v>
      </c>
      <c r="BB184" s="480">
        <v>0</v>
      </c>
      <c r="BC184" s="480">
        <v>0</v>
      </c>
      <c r="BD184" s="480">
        <v>0</v>
      </c>
      <c r="BE184" s="480">
        <v>0</v>
      </c>
      <c r="BF184" s="481">
        <f t="shared" si="6"/>
        <v>3</v>
      </c>
      <c r="BG184" s="481">
        <f t="shared" si="6"/>
        <v>1</v>
      </c>
      <c r="BH184" s="482">
        <f t="shared" si="7"/>
        <v>0</v>
      </c>
      <c r="BI184" s="482">
        <f t="shared" si="7"/>
        <v>0</v>
      </c>
      <c r="BJ184" s="483">
        <f t="shared" si="8"/>
        <v>3</v>
      </c>
      <c r="BK184" s="483">
        <f t="shared" si="8"/>
        <v>1</v>
      </c>
    </row>
    <row r="185" spans="1:63" ht="24.9" x14ac:dyDescent="0.45">
      <c r="A185" s="480" t="s">
        <v>880</v>
      </c>
      <c r="B185" s="480" t="s">
        <v>461</v>
      </c>
      <c r="C185" s="480" t="s">
        <v>5</v>
      </c>
      <c r="D185" s="480" t="s">
        <v>706</v>
      </c>
      <c r="E185" s="480" t="s">
        <v>707</v>
      </c>
      <c r="F185" s="480">
        <v>8</v>
      </c>
      <c r="G185" s="480">
        <v>8</v>
      </c>
      <c r="H185" s="480">
        <v>24</v>
      </c>
      <c r="I185" s="480">
        <v>28</v>
      </c>
      <c r="J185" s="480">
        <v>26</v>
      </c>
      <c r="K185" s="480">
        <v>21</v>
      </c>
      <c r="L185" s="480">
        <v>5</v>
      </c>
      <c r="M185" s="480">
        <v>6</v>
      </c>
      <c r="N185" s="480">
        <v>0</v>
      </c>
      <c r="O185" s="480">
        <v>0</v>
      </c>
      <c r="P185" s="480">
        <v>0</v>
      </c>
      <c r="Q185" s="480">
        <v>1</v>
      </c>
      <c r="R185" s="480">
        <v>1</v>
      </c>
      <c r="S185" s="480">
        <v>0</v>
      </c>
      <c r="T185" s="480">
        <v>0</v>
      </c>
      <c r="U185" s="480">
        <v>0</v>
      </c>
      <c r="V185" s="480">
        <v>0</v>
      </c>
      <c r="W185" s="480">
        <v>0</v>
      </c>
      <c r="X185" s="480">
        <v>0</v>
      </c>
      <c r="Y185" s="480">
        <v>0</v>
      </c>
      <c r="Z185" s="480">
        <v>0</v>
      </c>
      <c r="AA185" s="480">
        <v>0</v>
      </c>
      <c r="AB185" s="480">
        <v>0</v>
      </c>
      <c r="AC185" s="480">
        <v>0</v>
      </c>
      <c r="AD185" s="480">
        <v>0</v>
      </c>
      <c r="AE185" s="480">
        <v>0</v>
      </c>
      <c r="AF185" s="480">
        <v>0</v>
      </c>
      <c r="AG185" s="480">
        <v>0</v>
      </c>
      <c r="AH185" s="480">
        <v>0</v>
      </c>
      <c r="AI185" s="480">
        <v>0</v>
      </c>
      <c r="AJ185" s="480">
        <v>0</v>
      </c>
      <c r="AK185" s="480">
        <v>0</v>
      </c>
      <c r="AL185" s="480">
        <v>0</v>
      </c>
      <c r="AM185" s="480">
        <v>0</v>
      </c>
      <c r="AN185" s="480">
        <v>0</v>
      </c>
      <c r="AO185" s="480">
        <v>0</v>
      </c>
      <c r="AP185" s="480">
        <v>0</v>
      </c>
      <c r="AQ185" s="480">
        <v>0</v>
      </c>
      <c r="AR185" s="480">
        <v>0</v>
      </c>
      <c r="AS185" s="480">
        <v>0</v>
      </c>
      <c r="AT185" s="480">
        <v>0</v>
      </c>
      <c r="AU185" s="480">
        <v>0</v>
      </c>
      <c r="AV185" s="480">
        <v>0</v>
      </c>
      <c r="AW185" s="480">
        <v>0</v>
      </c>
      <c r="AX185" s="480">
        <v>0</v>
      </c>
      <c r="AY185" s="480">
        <v>0</v>
      </c>
      <c r="AZ185" s="480">
        <v>0</v>
      </c>
      <c r="BA185" s="480">
        <v>0</v>
      </c>
      <c r="BB185" s="480">
        <v>0</v>
      </c>
      <c r="BC185" s="480">
        <v>0</v>
      </c>
      <c r="BD185" s="480">
        <v>0</v>
      </c>
      <c r="BE185" s="480">
        <v>0</v>
      </c>
      <c r="BF185" s="481">
        <f t="shared" si="6"/>
        <v>64</v>
      </c>
      <c r="BG185" s="481">
        <f t="shared" si="6"/>
        <v>64</v>
      </c>
      <c r="BH185" s="482">
        <f t="shared" si="7"/>
        <v>0</v>
      </c>
      <c r="BI185" s="482">
        <f t="shared" si="7"/>
        <v>0</v>
      </c>
      <c r="BJ185" s="483">
        <f t="shared" si="8"/>
        <v>64</v>
      </c>
      <c r="BK185" s="483">
        <f t="shared" si="8"/>
        <v>64</v>
      </c>
    </row>
    <row r="186" spans="1:63" x14ac:dyDescent="0.45">
      <c r="A186" s="480" t="s">
        <v>881</v>
      </c>
      <c r="B186" s="480" t="s">
        <v>461</v>
      </c>
      <c r="C186" s="480" t="s">
        <v>5</v>
      </c>
      <c r="D186" s="480" t="s">
        <v>702</v>
      </c>
      <c r="E186" s="480" t="s">
        <v>725</v>
      </c>
      <c r="F186" s="480">
        <v>0</v>
      </c>
      <c r="G186" s="480">
        <v>0</v>
      </c>
      <c r="H186" s="480">
        <v>0</v>
      </c>
      <c r="I186" s="480">
        <v>0</v>
      </c>
      <c r="J186" s="480">
        <v>7</v>
      </c>
      <c r="K186" s="480">
        <v>11</v>
      </c>
      <c r="L186" s="480">
        <v>14</v>
      </c>
      <c r="M186" s="480">
        <v>10</v>
      </c>
      <c r="N186" s="480">
        <v>7</v>
      </c>
      <c r="O186" s="480">
        <v>8</v>
      </c>
      <c r="P186" s="480">
        <v>15</v>
      </c>
      <c r="Q186" s="480">
        <v>13</v>
      </c>
      <c r="R186" s="480">
        <v>10</v>
      </c>
      <c r="S186" s="480">
        <v>8</v>
      </c>
      <c r="T186" s="480">
        <v>11</v>
      </c>
      <c r="U186" s="480">
        <v>13</v>
      </c>
      <c r="V186" s="480">
        <v>5</v>
      </c>
      <c r="W186" s="480">
        <v>9</v>
      </c>
      <c r="X186" s="480">
        <v>14</v>
      </c>
      <c r="Y186" s="480">
        <v>10</v>
      </c>
      <c r="Z186" s="480">
        <v>0</v>
      </c>
      <c r="AA186" s="480">
        <v>0</v>
      </c>
      <c r="AB186" s="480">
        <v>0</v>
      </c>
      <c r="AC186" s="480">
        <v>0</v>
      </c>
      <c r="AD186" s="480">
        <v>0</v>
      </c>
      <c r="AE186" s="480">
        <v>0</v>
      </c>
      <c r="AF186" s="480">
        <v>0</v>
      </c>
      <c r="AG186" s="480">
        <v>0</v>
      </c>
      <c r="AH186" s="480">
        <v>0</v>
      </c>
      <c r="AI186" s="480">
        <v>0</v>
      </c>
      <c r="AJ186" s="480">
        <v>0</v>
      </c>
      <c r="AK186" s="480">
        <v>0</v>
      </c>
      <c r="AL186" s="480">
        <v>0</v>
      </c>
      <c r="AM186" s="480">
        <v>0</v>
      </c>
      <c r="AN186" s="480">
        <v>0</v>
      </c>
      <c r="AO186" s="480">
        <v>0</v>
      </c>
      <c r="AP186" s="480">
        <v>0</v>
      </c>
      <c r="AQ186" s="480">
        <v>0</v>
      </c>
      <c r="AR186" s="480">
        <v>0</v>
      </c>
      <c r="AS186" s="480">
        <v>0</v>
      </c>
      <c r="AT186" s="480">
        <v>0</v>
      </c>
      <c r="AU186" s="480">
        <v>0</v>
      </c>
      <c r="AV186" s="480">
        <v>0</v>
      </c>
      <c r="AW186" s="480">
        <v>0</v>
      </c>
      <c r="AX186" s="480">
        <v>0</v>
      </c>
      <c r="AY186" s="480">
        <v>0</v>
      </c>
      <c r="AZ186" s="480">
        <v>0</v>
      </c>
      <c r="BA186" s="480">
        <v>0</v>
      </c>
      <c r="BB186" s="480">
        <v>0</v>
      </c>
      <c r="BC186" s="480">
        <v>0</v>
      </c>
      <c r="BD186" s="480">
        <v>0</v>
      </c>
      <c r="BE186" s="480">
        <v>0</v>
      </c>
      <c r="BF186" s="481">
        <f t="shared" si="6"/>
        <v>83</v>
      </c>
      <c r="BG186" s="481">
        <f t="shared" si="6"/>
        <v>82</v>
      </c>
      <c r="BH186" s="482">
        <f t="shared" si="7"/>
        <v>0</v>
      </c>
      <c r="BI186" s="482">
        <f t="shared" si="7"/>
        <v>0</v>
      </c>
      <c r="BJ186" s="483">
        <f t="shared" si="8"/>
        <v>83</v>
      </c>
      <c r="BK186" s="483">
        <f t="shared" si="8"/>
        <v>82</v>
      </c>
    </row>
    <row r="187" spans="1:63" x14ac:dyDescent="0.45">
      <c r="A187" s="480" t="s">
        <v>882</v>
      </c>
      <c r="B187" s="480" t="s">
        <v>461</v>
      </c>
      <c r="C187" s="480" t="s">
        <v>5</v>
      </c>
      <c r="D187" s="480" t="s">
        <v>702</v>
      </c>
      <c r="E187" s="480" t="s">
        <v>725</v>
      </c>
      <c r="F187" s="480">
        <v>0</v>
      </c>
      <c r="G187" s="480">
        <v>0</v>
      </c>
      <c r="H187" s="480">
        <v>9</v>
      </c>
      <c r="I187" s="480">
        <v>11</v>
      </c>
      <c r="J187" s="480">
        <v>12</v>
      </c>
      <c r="K187" s="480">
        <v>16</v>
      </c>
      <c r="L187" s="480">
        <v>15</v>
      </c>
      <c r="M187" s="480">
        <v>15</v>
      </c>
      <c r="N187" s="480">
        <v>14</v>
      </c>
      <c r="O187" s="480">
        <v>11</v>
      </c>
      <c r="P187" s="480">
        <v>10</v>
      </c>
      <c r="Q187" s="480">
        <v>10</v>
      </c>
      <c r="R187" s="480">
        <v>14</v>
      </c>
      <c r="S187" s="480">
        <v>16</v>
      </c>
      <c r="T187" s="480">
        <v>15</v>
      </c>
      <c r="U187" s="480">
        <v>9</v>
      </c>
      <c r="V187" s="480">
        <v>22</v>
      </c>
      <c r="W187" s="480">
        <v>11</v>
      </c>
      <c r="X187" s="480">
        <v>9</v>
      </c>
      <c r="Y187" s="480">
        <v>14</v>
      </c>
      <c r="Z187" s="480">
        <v>0</v>
      </c>
      <c r="AA187" s="480">
        <v>0</v>
      </c>
      <c r="AB187" s="480">
        <v>0</v>
      </c>
      <c r="AC187" s="480">
        <v>0</v>
      </c>
      <c r="AD187" s="480">
        <v>0</v>
      </c>
      <c r="AE187" s="480">
        <v>0</v>
      </c>
      <c r="AF187" s="480">
        <v>0</v>
      </c>
      <c r="AG187" s="480">
        <v>0</v>
      </c>
      <c r="AH187" s="480">
        <v>0</v>
      </c>
      <c r="AI187" s="480">
        <v>0</v>
      </c>
      <c r="AJ187" s="480">
        <v>0</v>
      </c>
      <c r="AK187" s="480">
        <v>0</v>
      </c>
      <c r="AL187" s="480">
        <v>0</v>
      </c>
      <c r="AM187" s="480">
        <v>0</v>
      </c>
      <c r="AN187" s="480">
        <v>0</v>
      </c>
      <c r="AO187" s="480">
        <v>0</v>
      </c>
      <c r="AP187" s="480">
        <v>0</v>
      </c>
      <c r="AQ187" s="480">
        <v>0</v>
      </c>
      <c r="AR187" s="480">
        <v>0</v>
      </c>
      <c r="AS187" s="480">
        <v>0</v>
      </c>
      <c r="AT187" s="480">
        <v>0</v>
      </c>
      <c r="AU187" s="480">
        <v>0</v>
      </c>
      <c r="AV187" s="480">
        <v>0</v>
      </c>
      <c r="AW187" s="480">
        <v>0</v>
      </c>
      <c r="AX187" s="480">
        <v>0</v>
      </c>
      <c r="AY187" s="480">
        <v>0</v>
      </c>
      <c r="AZ187" s="480">
        <v>0</v>
      </c>
      <c r="BA187" s="480">
        <v>0</v>
      </c>
      <c r="BB187" s="480">
        <v>0</v>
      </c>
      <c r="BC187" s="480">
        <v>0</v>
      </c>
      <c r="BD187" s="480">
        <v>0</v>
      </c>
      <c r="BE187" s="480">
        <v>0</v>
      </c>
      <c r="BF187" s="481">
        <f t="shared" si="6"/>
        <v>120</v>
      </c>
      <c r="BG187" s="481">
        <f t="shared" si="6"/>
        <v>113</v>
      </c>
      <c r="BH187" s="482">
        <f t="shared" si="7"/>
        <v>0</v>
      </c>
      <c r="BI187" s="482">
        <f t="shared" si="7"/>
        <v>0</v>
      </c>
      <c r="BJ187" s="483">
        <f t="shared" si="8"/>
        <v>120</v>
      </c>
      <c r="BK187" s="483">
        <f t="shared" si="8"/>
        <v>113</v>
      </c>
    </row>
    <row r="188" spans="1:63" x14ac:dyDescent="0.45">
      <c r="A188" s="480" t="s">
        <v>883</v>
      </c>
      <c r="B188" s="480" t="s">
        <v>461</v>
      </c>
      <c r="C188" s="480" t="s">
        <v>5</v>
      </c>
      <c r="D188" s="480" t="s">
        <v>702</v>
      </c>
      <c r="E188" s="480" t="s">
        <v>725</v>
      </c>
      <c r="F188" s="480">
        <v>0</v>
      </c>
      <c r="G188" s="480">
        <v>0</v>
      </c>
      <c r="H188" s="480">
        <v>0</v>
      </c>
      <c r="I188" s="480">
        <v>0</v>
      </c>
      <c r="J188" s="480">
        <v>20</v>
      </c>
      <c r="K188" s="480">
        <v>32</v>
      </c>
      <c r="L188" s="480">
        <v>30</v>
      </c>
      <c r="M188" s="480">
        <v>26</v>
      </c>
      <c r="N188" s="480">
        <v>38</v>
      </c>
      <c r="O188" s="480">
        <v>34</v>
      </c>
      <c r="P188" s="480">
        <v>34</v>
      </c>
      <c r="Q188" s="480">
        <v>23</v>
      </c>
      <c r="R188" s="480">
        <v>36</v>
      </c>
      <c r="S188" s="480">
        <v>18</v>
      </c>
      <c r="T188" s="480">
        <v>30</v>
      </c>
      <c r="U188" s="480">
        <v>32</v>
      </c>
      <c r="V188" s="480">
        <v>34</v>
      </c>
      <c r="W188" s="480">
        <v>26</v>
      </c>
      <c r="X188" s="480">
        <v>32</v>
      </c>
      <c r="Y188" s="480">
        <v>31</v>
      </c>
      <c r="Z188" s="480">
        <v>38</v>
      </c>
      <c r="AA188" s="480">
        <v>36</v>
      </c>
      <c r="AB188" s="480">
        <v>45</v>
      </c>
      <c r="AC188" s="480">
        <v>43</v>
      </c>
      <c r="AD188" s="480">
        <v>42</v>
      </c>
      <c r="AE188" s="480">
        <v>39</v>
      </c>
      <c r="AF188" s="480">
        <v>0</v>
      </c>
      <c r="AG188" s="480">
        <v>0</v>
      </c>
      <c r="AH188" s="480">
        <v>0</v>
      </c>
      <c r="AI188" s="480">
        <v>0</v>
      </c>
      <c r="AJ188" s="480">
        <v>0</v>
      </c>
      <c r="AK188" s="480">
        <v>0</v>
      </c>
      <c r="AL188" s="480">
        <v>0</v>
      </c>
      <c r="AM188" s="480">
        <v>0</v>
      </c>
      <c r="AN188" s="480">
        <v>0</v>
      </c>
      <c r="AO188" s="480">
        <v>0</v>
      </c>
      <c r="AP188" s="480">
        <v>0</v>
      </c>
      <c r="AQ188" s="480">
        <v>0</v>
      </c>
      <c r="AR188" s="480">
        <v>0</v>
      </c>
      <c r="AS188" s="480">
        <v>0</v>
      </c>
      <c r="AT188" s="480">
        <v>0</v>
      </c>
      <c r="AU188" s="480">
        <v>0</v>
      </c>
      <c r="AV188" s="480">
        <v>0</v>
      </c>
      <c r="AW188" s="480">
        <v>0</v>
      </c>
      <c r="AX188" s="480">
        <v>0</v>
      </c>
      <c r="AY188" s="480">
        <v>0</v>
      </c>
      <c r="AZ188" s="480">
        <v>0</v>
      </c>
      <c r="BA188" s="480">
        <v>0</v>
      </c>
      <c r="BB188" s="480">
        <v>0</v>
      </c>
      <c r="BC188" s="480">
        <v>0</v>
      </c>
      <c r="BD188" s="480">
        <v>0</v>
      </c>
      <c r="BE188" s="480">
        <v>0</v>
      </c>
      <c r="BF188" s="481">
        <f t="shared" si="6"/>
        <v>379</v>
      </c>
      <c r="BG188" s="481">
        <f t="shared" si="6"/>
        <v>340</v>
      </c>
      <c r="BH188" s="482">
        <f t="shared" si="7"/>
        <v>0</v>
      </c>
      <c r="BI188" s="482">
        <f t="shared" si="7"/>
        <v>0</v>
      </c>
      <c r="BJ188" s="483">
        <f t="shared" si="8"/>
        <v>379</v>
      </c>
      <c r="BK188" s="483">
        <f t="shared" si="8"/>
        <v>340</v>
      </c>
    </row>
    <row r="189" spans="1:63" ht="24.9" x14ac:dyDescent="0.45">
      <c r="A189" s="480" t="s">
        <v>884</v>
      </c>
      <c r="B189" s="480" t="s">
        <v>461</v>
      </c>
      <c r="C189" s="480" t="s">
        <v>5</v>
      </c>
      <c r="D189" s="480" t="s">
        <v>706</v>
      </c>
      <c r="E189" s="480" t="s">
        <v>871</v>
      </c>
      <c r="F189" s="480">
        <v>12</v>
      </c>
      <c r="G189" s="480">
        <v>25</v>
      </c>
      <c r="H189" s="480">
        <v>0</v>
      </c>
      <c r="I189" s="480">
        <v>0</v>
      </c>
      <c r="J189" s="480">
        <v>11</v>
      </c>
      <c r="K189" s="480">
        <v>22</v>
      </c>
      <c r="L189" s="480">
        <v>25</v>
      </c>
      <c r="M189" s="480">
        <v>19</v>
      </c>
      <c r="N189" s="480">
        <v>0</v>
      </c>
      <c r="O189" s="480">
        <v>0</v>
      </c>
      <c r="P189" s="480">
        <v>25</v>
      </c>
      <c r="Q189" s="480">
        <v>26</v>
      </c>
      <c r="R189" s="480">
        <v>25</v>
      </c>
      <c r="S189" s="480">
        <v>27</v>
      </c>
      <c r="T189" s="480">
        <v>20</v>
      </c>
      <c r="U189" s="480">
        <v>20</v>
      </c>
      <c r="V189" s="480">
        <v>35</v>
      </c>
      <c r="W189" s="480">
        <v>20</v>
      </c>
      <c r="X189" s="480">
        <v>30</v>
      </c>
      <c r="Y189" s="480">
        <v>23</v>
      </c>
      <c r="Z189" s="480">
        <v>0</v>
      </c>
      <c r="AA189" s="480">
        <v>0</v>
      </c>
      <c r="AB189" s="480">
        <v>21</v>
      </c>
      <c r="AC189" s="480">
        <v>34</v>
      </c>
      <c r="AD189" s="480">
        <v>25</v>
      </c>
      <c r="AE189" s="480">
        <v>32</v>
      </c>
      <c r="AF189" s="480">
        <v>0</v>
      </c>
      <c r="AG189" s="480">
        <v>0</v>
      </c>
      <c r="AH189" s="480">
        <v>0</v>
      </c>
      <c r="AI189" s="480">
        <v>0</v>
      </c>
      <c r="AJ189" s="480">
        <v>0</v>
      </c>
      <c r="AK189" s="480">
        <v>0</v>
      </c>
      <c r="AL189" s="480">
        <v>0</v>
      </c>
      <c r="AM189" s="480">
        <v>0</v>
      </c>
      <c r="AN189" s="480">
        <v>0</v>
      </c>
      <c r="AO189" s="480">
        <v>0</v>
      </c>
      <c r="AP189" s="480">
        <v>0</v>
      </c>
      <c r="AQ189" s="480">
        <v>0</v>
      </c>
      <c r="AR189" s="480">
        <v>0</v>
      </c>
      <c r="AS189" s="480">
        <v>0</v>
      </c>
      <c r="AT189" s="480">
        <v>0</v>
      </c>
      <c r="AU189" s="480">
        <v>0</v>
      </c>
      <c r="AV189" s="480">
        <v>0</v>
      </c>
      <c r="AW189" s="480">
        <v>0</v>
      </c>
      <c r="AX189" s="480">
        <v>0</v>
      </c>
      <c r="AY189" s="480">
        <v>0</v>
      </c>
      <c r="AZ189" s="480">
        <v>0</v>
      </c>
      <c r="BA189" s="480">
        <v>0</v>
      </c>
      <c r="BB189" s="480">
        <v>0</v>
      </c>
      <c r="BC189" s="480">
        <v>0</v>
      </c>
      <c r="BD189" s="480">
        <v>0</v>
      </c>
      <c r="BE189" s="480">
        <v>0</v>
      </c>
      <c r="BF189" s="481">
        <f t="shared" si="6"/>
        <v>229</v>
      </c>
      <c r="BG189" s="481">
        <f t="shared" si="6"/>
        <v>248</v>
      </c>
      <c r="BH189" s="482">
        <f t="shared" si="7"/>
        <v>0</v>
      </c>
      <c r="BI189" s="482">
        <f t="shared" si="7"/>
        <v>0</v>
      </c>
      <c r="BJ189" s="483">
        <f t="shared" si="8"/>
        <v>229</v>
      </c>
      <c r="BK189" s="483">
        <f t="shared" si="8"/>
        <v>248</v>
      </c>
    </row>
    <row r="190" spans="1:63" x14ac:dyDescent="0.45">
      <c r="A190" s="480" t="s">
        <v>885</v>
      </c>
      <c r="B190" s="480" t="s">
        <v>461</v>
      </c>
      <c r="C190" s="480" t="s">
        <v>5</v>
      </c>
      <c r="D190" s="480" t="s">
        <v>702</v>
      </c>
      <c r="E190" s="480" t="s">
        <v>725</v>
      </c>
      <c r="F190" s="480">
        <v>0</v>
      </c>
      <c r="G190" s="480">
        <v>0</v>
      </c>
      <c r="H190" s="480">
        <v>0</v>
      </c>
      <c r="I190" s="480">
        <v>0</v>
      </c>
      <c r="J190" s="480">
        <v>13</v>
      </c>
      <c r="K190" s="480">
        <v>15</v>
      </c>
      <c r="L190" s="480">
        <v>18</v>
      </c>
      <c r="M190" s="480">
        <v>19</v>
      </c>
      <c r="N190" s="480">
        <v>38</v>
      </c>
      <c r="O190" s="480">
        <v>28</v>
      </c>
      <c r="P190" s="480">
        <v>37</v>
      </c>
      <c r="Q190" s="480">
        <v>26</v>
      </c>
      <c r="R190" s="480">
        <v>34</v>
      </c>
      <c r="S190" s="480">
        <v>15</v>
      </c>
      <c r="T190" s="480">
        <v>24</v>
      </c>
      <c r="U190" s="480">
        <v>29</v>
      </c>
      <c r="V190" s="480">
        <v>17</v>
      </c>
      <c r="W190" s="480">
        <v>22</v>
      </c>
      <c r="X190" s="480">
        <v>28</v>
      </c>
      <c r="Y190" s="480">
        <v>27</v>
      </c>
      <c r="Z190" s="480">
        <v>0</v>
      </c>
      <c r="AA190" s="480">
        <v>0</v>
      </c>
      <c r="AB190" s="480">
        <v>0</v>
      </c>
      <c r="AC190" s="480">
        <v>0</v>
      </c>
      <c r="AD190" s="480">
        <v>0</v>
      </c>
      <c r="AE190" s="480">
        <v>0</v>
      </c>
      <c r="AF190" s="480">
        <v>0</v>
      </c>
      <c r="AG190" s="480">
        <v>0</v>
      </c>
      <c r="AH190" s="480">
        <v>0</v>
      </c>
      <c r="AI190" s="480">
        <v>0</v>
      </c>
      <c r="AJ190" s="480">
        <v>0</v>
      </c>
      <c r="AK190" s="480">
        <v>0</v>
      </c>
      <c r="AL190" s="480">
        <v>0</v>
      </c>
      <c r="AM190" s="480">
        <v>0</v>
      </c>
      <c r="AN190" s="480">
        <v>0</v>
      </c>
      <c r="AO190" s="480">
        <v>0</v>
      </c>
      <c r="AP190" s="480">
        <v>0</v>
      </c>
      <c r="AQ190" s="480">
        <v>0</v>
      </c>
      <c r="AR190" s="480">
        <v>0</v>
      </c>
      <c r="AS190" s="480">
        <v>0</v>
      </c>
      <c r="AT190" s="480">
        <v>0</v>
      </c>
      <c r="AU190" s="480">
        <v>0</v>
      </c>
      <c r="AV190" s="480">
        <v>0</v>
      </c>
      <c r="AW190" s="480">
        <v>0</v>
      </c>
      <c r="AX190" s="480">
        <v>0</v>
      </c>
      <c r="AY190" s="480">
        <v>0</v>
      </c>
      <c r="AZ190" s="480">
        <v>0</v>
      </c>
      <c r="BA190" s="480">
        <v>0</v>
      </c>
      <c r="BB190" s="480">
        <v>0</v>
      </c>
      <c r="BC190" s="480">
        <v>0</v>
      </c>
      <c r="BD190" s="480">
        <v>0</v>
      </c>
      <c r="BE190" s="480">
        <v>0</v>
      </c>
      <c r="BF190" s="481">
        <f t="shared" si="6"/>
        <v>209</v>
      </c>
      <c r="BG190" s="481">
        <f t="shared" si="6"/>
        <v>181</v>
      </c>
      <c r="BH190" s="482">
        <f t="shared" si="7"/>
        <v>0</v>
      </c>
      <c r="BI190" s="482">
        <f t="shared" si="7"/>
        <v>0</v>
      </c>
      <c r="BJ190" s="483">
        <f t="shared" si="8"/>
        <v>209</v>
      </c>
      <c r="BK190" s="483">
        <f t="shared" si="8"/>
        <v>181</v>
      </c>
    </row>
    <row r="191" spans="1:63" x14ac:dyDescent="0.45">
      <c r="A191" s="480" t="s">
        <v>886</v>
      </c>
      <c r="B191" s="480" t="s">
        <v>461</v>
      </c>
      <c r="C191" s="480" t="s">
        <v>5</v>
      </c>
      <c r="D191" s="480" t="s">
        <v>702</v>
      </c>
      <c r="E191" s="480" t="s">
        <v>725</v>
      </c>
      <c r="F191" s="480">
        <v>0</v>
      </c>
      <c r="G191" s="480">
        <v>0</v>
      </c>
      <c r="H191" s="480">
        <v>0</v>
      </c>
      <c r="I191" s="480">
        <v>0</v>
      </c>
      <c r="J191" s="480">
        <v>5</v>
      </c>
      <c r="K191" s="480">
        <v>5</v>
      </c>
      <c r="L191" s="480">
        <v>9</v>
      </c>
      <c r="M191" s="480">
        <v>4</v>
      </c>
      <c r="N191" s="480">
        <v>7</v>
      </c>
      <c r="O191" s="480">
        <v>6</v>
      </c>
      <c r="P191" s="480">
        <v>5</v>
      </c>
      <c r="Q191" s="480">
        <v>6</v>
      </c>
      <c r="R191" s="480">
        <v>7</v>
      </c>
      <c r="S191" s="480">
        <v>8</v>
      </c>
      <c r="T191" s="480">
        <v>7</v>
      </c>
      <c r="U191" s="480">
        <v>7</v>
      </c>
      <c r="V191" s="480">
        <v>14</v>
      </c>
      <c r="W191" s="480">
        <v>11</v>
      </c>
      <c r="X191" s="480">
        <v>11</v>
      </c>
      <c r="Y191" s="480">
        <v>4</v>
      </c>
      <c r="Z191" s="480">
        <v>0</v>
      </c>
      <c r="AA191" s="480">
        <v>0</v>
      </c>
      <c r="AB191" s="480">
        <v>0</v>
      </c>
      <c r="AC191" s="480">
        <v>0</v>
      </c>
      <c r="AD191" s="480">
        <v>0</v>
      </c>
      <c r="AE191" s="480">
        <v>0</v>
      </c>
      <c r="AF191" s="480">
        <v>0</v>
      </c>
      <c r="AG191" s="480">
        <v>0</v>
      </c>
      <c r="AH191" s="480">
        <v>0</v>
      </c>
      <c r="AI191" s="480">
        <v>0</v>
      </c>
      <c r="AJ191" s="480">
        <v>0</v>
      </c>
      <c r="AK191" s="480">
        <v>0</v>
      </c>
      <c r="AL191" s="480">
        <v>0</v>
      </c>
      <c r="AM191" s="480">
        <v>0</v>
      </c>
      <c r="AN191" s="480">
        <v>0</v>
      </c>
      <c r="AO191" s="480">
        <v>0</v>
      </c>
      <c r="AP191" s="480">
        <v>0</v>
      </c>
      <c r="AQ191" s="480">
        <v>0</v>
      </c>
      <c r="AR191" s="480">
        <v>0</v>
      </c>
      <c r="AS191" s="480">
        <v>0</v>
      </c>
      <c r="AT191" s="480">
        <v>0</v>
      </c>
      <c r="AU191" s="480">
        <v>0</v>
      </c>
      <c r="AV191" s="480">
        <v>0</v>
      </c>
      <c r="AW191" s="480">
        <v>0</v>
      </c>
      <c r="AX191" s="480">
        <v>0</v>
      </c>
      <c r="AY191" s="480">
        <v>0</v>
      </c>
      <c r="AZ191" s="480">
        <v>0</v>
      </c>
      <c r="BA191" s="480">
        <v>0</v>
      </c>
      <c r="BB191" s="480">
        <v>0</v>
      </c>
      <c r="BC191" s="480">
        <v>0</v>
      </c>
      <c r="BD191" s="480">
        <v>0</v>
      </c>
      <c r="BE191" s="480">
        <v>0</v>
      </c>
      <c r="BF191" s="481">
        <f t="shared" si="6"/>
        <v>65</v>
      </c>
      <c r="BG191" s="481">
        <f t="shared" si="6"/>
        <v>51</v>
      </c>
      <c r="BH191" s="482">
        <f t="shared" si="7"/>
        <v>0</v>
      </c>
      <c r="BI191" s="482">
        <f t="shared" si="7"/>
        <v>0</v>
      </c>
      <c r="BJ191" s="483">
        <f t="shared" si="8"/>
        <v>65</v>
      </c>
      <c r="BK191" s="483">
        <f t="shared" si="8"/>
        <v>51</v>
      </c>
    </row>
    <row r="192" spans="1:63" x14ac:dyDescent="0.45">
      <c r="A192" s="480" t="s">
        <v>887</v>
      </c>
      <c r="B192" s="480" t="s">
        <v>461</v>
      </c>
      <c r="C192" s="480" t="s">
        <v>5</v>
      </c>
      <c r="D192" s="480" t="s">
        <v>702</v>
      </c>
      <c r="E192" s="480" t="s">
        <v>725</v>
      </c>
      <c r="F192" s="480">
        <v>0</v>
      </c>
      <c r="G192" s="480">
        <v>0</v>
      </c>
      <c r="H192" s="480">
        <v>0</v>
      </c>
      <c r="I192" s="480">
        <v>0</v>
      </c>
      <c r="J192" s="480">
        <v>23</v>
      </c>
      <c r="K192" s="480">
        <v>19</v>
      </c>
      <c r="L192" s="480">
        <v>28</v>
      </c>
      <c r="M192" s="480">
        <v>15</v>
      </c>
      <c r="N192" s="480">
        <v>36</v>
      </c>
      <c r="O192" s="480">
        <v>32</v>
      </c>
      <c r="P192" s="480">
        <v>30</v>
      </c>
      <c r="Q192" s="480">
        <v>30</v>
      </c>
      <c r="R192" s="480">
        <v>30</v>
      </c>
      <c r="S192" s="480">
        <v>31</v>
      </c>
      <c r="T192" s="480">
        <v>30</v>
      </c>
      <c r="U192" s="480">
        <v>36</v>
      </c>
      <c r="V192" s="480">
        <v>27</v>
      </c>
      <c r="W192" s="480">
        <v>30</v>
      </c>
      <c r="X192" s="480">
        <v>33</v>
      </c>
      <c r="Y192" s="480">
        <v>27</v>
      </c>
      <c r="Z192" s="480">
        <v>0</v>
      </c>
      <c r="AA192" s="480">
        <v>0</v>
      </c>
      <c r="AB192" s="480">
        <v>0</v>
      </c>
      <c r="AC192" s="480">
        <v>0</v>
      </c>
      <c r="AD192" s="480">
        <v>0</v>
      </c>
      <c r="AE192" s="480">
        <v>0</v>
      </c>
      <c r="AF192" s="480">
        <v>0</v>
      </c>
      <c r="AG192" s="480">
        <v>0</v>
      </c>
      <c r="AH192" s="480">
        <v>0</v>
      </c>
      <c r="AI192" s="480">
        <v>0</v>
      </c>
      <c r="AJ192" s="480">
        <v>0</v>
      </c>
      <c r="AK192" s="480">
        <v>0</v>
      </c>
      <c r="AL192" s="480">
        <v>0</v>
      </c>
      <c r="AM192" s="480">
        <v>0</v>
      </c>
      <c r="AN192" s="480">
        <v>0</v>
      </c>
      <c r="AO192" s="480">
        <v>0</v>
      </c>
      <c r="AP192" s="480">
        <v>0</v>
      </c>
      <c r="AQ192" s="480">
        <v>0</v>
      </c>
      <c r="AR192" s="480">
        <v>0</v>
      </c>
      <c r="AS192" s="480">
        <v>0</v>
      </c>
      <c r="AT192" s="480">
        <v>0</v>
      </c>
      <c r="AU192" s="480">
        <v>0</v>
      </c>
      <c r="AV192" s="480">
        <v>0</v>
      </c>
      <c r="AW192" s="480">
        <v>0</v>
      </c>
      <c r="AX192" s="480">
        <v>0</v>
      </c>
      <c r="AY192" s="480">
        <v>0</v>
      </c>
      <c r="AZ192" s="480">
        <v>0</v>
      </c>
      <c r="BA192" s="480">
        <v>0</v>
      </c>
      <c r="BB192" s="480">
        <v>0</v>
      </c>
      <c r="BC192" s="480">
        <v>0</v>
      </c>
      <c r="BD192" s="480">
        <v>0</v>
      </c>
      <c r="BE192" s="480">
        <v>0</v>
      </c>
      <c r="BF192" s="481">
        <f t="shared" si="6"/>
        <v>237</v>
      </c>
      <c r="BG192" s="481">
        <f t="shared" si="6"/>
        <v>220</v>
      </c>
      <c r="BH192" s="482">
        <f t="shared" si="7"/>
        <v>0</v>
      </c>
      <c r="BI192" s="482">
        <f t="shared" si="7"/>
        <v>0</v>
      </c>
      <c r="BJ192" s="483">
        <f t="shared" si="8"/>
        <v>237</v>
      </c>
      <c r="BK192" s="483">
        <f t="shared" si="8"/>
        <v>220</v>
      </c>
    </row>
    <row r="193" spans="1:63" x14ac:dyDescent="0.45">
      <c r="A193" s="480" t="s">
        <v>888</v>
      </c>
      <c r="B193" s="480" t="s">
        <v>461</v>
      </c>
      <c r="C193" s="480" t="s">
        <v>5</v>
      </c>
      <c r="D193" s="480" t="s">
        <v>702</v>
      </c>
      <c r="E193" s="480" t="s">
        <v>725</v>
      </c>
      <c r="F193" s="480">
        <v>0</v>
      </c>
      <c r="G193" s="480">
        <v>0</v>
      </c>
      <c r="H193" s="480">
        <v>0</v>
      </c>
      <c r="I193" s="480">
        <v>0</v>
      </c>
      <c r="J193" s="480">
        <v>1</v>
      </c>
      <c r="K193" s="480">
        <v>2</v>
      </c>
      <c r="L193" s="480">
        <v>4</v>
      </c>
      <c r="M193" s="480">
        <v>5</v>
      </c>
      <c r="N193" s="480">
        <v>22</v>
      </c>
      <c r="O193" s="480">
        <v>13</v>
      </c>
      <c r="P193" s="480">
        <v>25</v>
      </c>
      <c r="Q193" s="480">
        <v>16</v>
      </c>
      <c r="R193" s="480">
        <v>12</v>
      </c>
      <c r="S193" s="480">
        <v>23</v>
      </c>
      <c r="T193" s="480">
        <v>19</v>
      </c>
      <c r="U193" s="480">
        <v>14</v>
      </c>
      <c r="V193" s="480">
        <v>20</v>
      </c>
      <c r="W193" s="480">
        <v>15</v>
      </c>
      <c r="X193" s="480">
        <v>8</v>
      </c>
      <c r="Y193" s="480">
        <v>18</v>
      </c>
      <c r="Z193" s="480">
        <v>0</v>
      </c>
      <c r="AA193" s="480">
        <v>0</v>
      </c>
      <c r="AB193" s="480">
        <v>0</v>
      </c>
      <c r="AC193" s="480">
        <v>0</v>
      </c>
      <c r="AD193" s="480">
        <v>0</v>
      </c>
      <c r="AE193" s="480">
        <v>0</v>
      </c>
      <c r="AF193" s="480">
        <v>0</v>
      </c>
      <c r="AG193" s="480">
        <v>0</v>
      </c>
      <c r="AH193" s="480">
        <v>0</v>
      </c>
      <c r="AI193" s="480">
        <v>0</v>
      </c>
      <c r="AJ193" s="480">
        <v>0</v>
      </c>
      <c r="AK193" s="480">
        <v>0</v>
      </c>
      <c r="AL193" s="480">
        <v>0</v>
      </c>
      <c r="AM193" s="480">
        <v>0</v>
      </c>
      <c r="AN193" s="480">
        <v>0</v>
      </c>
      <c r="AO193" s="480">
        <v>0</v>
      </c>
      <c r="AP193" s="480">
        <v>0</v>
      </c>
      <c r="AQ193" s="480">
        <v>0</v>
      </c>
      <c r="AR193" s="480">
        <v>0</v>
      </c>
      <c r="AS193" s="480">
        <v>0</v>
      </c>
      <c r="AT193" s="480">
        <v>0</v>
      </c>
      <c r="AU193" s="480">
        <v>0</v>
      </c>
      <c r="AV193" s="480">
        <v>0</v>
      </c>
      <c r="AW193" s="480">
        <v>0</v>
      </c>
      <c r="AX193" s="480">
        <v>0</v>
      </c>
      <c r="AY193" s="480">
        <v>0</v>
      </c>
      <c r="AZ193" s="480">
        <v>0</v>
      </c>
      <c r="BA193" s="480">
        <v>0</v>
      </c>
      <c r="BB193" s="480">
        <v>0</v>
      </c>
      <c r="BC193" s="480">
        <v>0</v>
      </c>
      <c r="BD193" s="480">
        <v>0</v>
      </c>
      <c r="BE193" s="480">
        <v>0</v>
      </c>
      <c r="BF193" s="481">
        <f t="shared" si="6"/>
        <v>111</v>
      </c>
      <c r="BG193" s="481">
        <f t="shared" si="6"/>
        <v>106</v>
      </c>
      <c r="BH193" s="482">
        <f t="shared" si="7"/>
        <v>0</v>
      </c>
      <c r="BI193" s="482">
        <f t="shared" si="7"/>
        <v>0</v>
      </c>
      <c r="BJ193" s="483">
        <f t="shared" si="8"/>
        <v>111</v>
      </c>
      <c r="BK193" s="483">
        <f t="shared" si="8"/>
        <v>106</v>
      </c>
    </row>
    <row r="194" spans="1:63" x14ac:dyDescent="0.45">
      <c r="A194" s="480" t="s">
        <v>889</v>
      </c>
      <c r="B194" s="480" t="s">
        <v>461</v>
      </c>
      <c r="C194" s="480" t="s">
        <v>5</v>
      </c>
      <c r="D194" s="480" t="s">
        <v>702</v>
      </c>
      <c r="E194" s="480" t="s">
        <v>725</v>
      </c>
      <c r="F194" s="480">
        <v>0</v>
      </c>
      <c r="G194" s="480">
        <v>0</v>
      </c>
      <c r="H194" s="480">
        <v>0</v>
      </c>
      <c r="I194" s="480">
        <v>0</v>
      </c>
      <c r="J194" s="480">
        <v>22</v>
      </c>
      <c r="K194" s="480">
        <v>23</v>
      </c>
      <c r="L194" s="480">
        <v>26</v>
      </c>
      <c r="M194" s="480">
        <v>22</v>
      </c>
      <c r="N194" s="480">
        <v>56</v>
      </c>
      <c r="O194" s="480">
        <v>30</v>
      </c>
      <c r="P194" s="480">
        <v>44</v>
      </c>
      <c r="Q194" s="480">
        <v>44</v>
      </c>
      <c r="R194" s="480">
        <v>46</v>
      </c>
      <c r="S194" s="480">
        <v>33</v>
      </c>
      <c r="T194" s="480">
        <v>45</v>
      </c>
      <c r="U194" s="480">
        <v>37</v>
      </c>
      <c r="V194" s="480">
        <v>34</v>
      </c>
      <c r="W194" s="480">
        <v>38</v>
      </c>
      <c r="X194" s="480">
        <v>45</v>
      </c>
      <c r="Y194" s="480">
        <v>30</v>
      </c>
      <c r="Z194" s="480">
        <v>72</v>
      </c>
      <c r="AA194" s="480">
        <v>82</v>
      </c>
      <c r="AB194" s="480">
        <v>55</v>
      </c>
      <c r="AC194" s="480">
        <v>50</v>
      </c>
      <c r="AD194" s="480">
        <v>51</v>
      </c>
      <c r="AE194" s="480">
        <v>48</v>
      </c>
      <c r="AF194" s="480">
        <v>0</v>
      </c>
      <c r="AG194" s="480">
        <v>0</v>
      </c>
      <c r="AH194" s="480">
        <v>0</v>
      </c>
      <c r="AI194" s="480">
        <v>0</v>
      </c>
      <c r="AJ194" s="480">
        <v>0</v>
      </c>
      <c r="AK194" s="480">
        <v>0</v>
      </c>
      <c r="AL194" s="480">
        <v>0</v>
      </c>
      <c r="AM194" s="480">
        <v>0</v>
      </c>
      <c r="AN194" s="480">
        <v>0</v>
      </c>
      <c r="AO194" s="480">
        <v>0</v>
      </c>
      <c r="AP194" s="480">
        <v>0</v>
      </c>
      <c r="AQ194" s="480">
        <v>0</v>
      </c>
      <c r="AR194" s="480">
        <v>0</v>
      </c>
      <c r="AS194" s="480">
        <v>0</v>
      </c>
      <c r="AT194" s="480">
        <v>0</v>
      </c>
      <c r="AU194" s="480">
        <v>0</v>
      </c>
      <c r="AV194" s="480">
        <v>0</v>
      </c>
      <c r="AW194" s="480">
        <v>0</v>
      </c>
      <c r="AX194" s="480">
        <v>0</v>
      </c>
      <c r="AY194" s="480">
        <v>0</v>
      </c>
      <c r="AZ194" s="480">
        <v>0</v>
      </c>
      <c r="BA194" s="480">
        <v>0</v>
      </c>
      <c r="BB194" s="480">
        <v>0</v>
      </c>
      <c r="BC194" s="480">
        <v>0</v>
      </c>
      <c r="BD194" s="480">
        <v>0</v>
      </c>
      <c r="BE194" s="480">
        <v>0</v>
      </c>
      <c r="BF194" s="481">
        <f t="shared" si="6"/>
        <v>496</v>
      </c>
      <c r="BG194" s="481">
        <f t="shared" si="6"/>
        <v>437</v>
      </c>
      <c r="BH194" s="482">
        <f t="shared" si="7"/>
        <v>0</v>
      </c>
      <c r="BI194" s="482">
        <f t="shared" si="7"/>
        <v>0</v>
      </c>
      <c r="BJ194" s="483">
        <f t="shared" si="8"/>
        <v>496</v>
      </c>
      <c r="BK194" s="483">
        <f t="shared" si="8"/>
        <v>437</v>
      </c>
    </row>
    <row r="195" spans="1:63" x14ac:dyDescent="0.45">
      <c r="A195" s="480" t="s">
        <v>890</v>
      </c>
      <c r="B195" s="480" t="s">
        <v>461</v>
      </c>
      <c r="C195" s="480" t="s">
        <v>5</v>
      </c>
      <c r="D195" s="480" t="s">
        <v>702</v>
      </c>
      <c r="E195" s="480" t="s">
        <v>725</v>
      </c>
      <c r="F195" s="480">
        <v>0</v>
      </c>
      <c r="G195" s="480">
        <v>0</v>
      </c>
      <c r="H195" s="480">
        <v>0</v>
      </c>
      <c r="I195" s="480">
        <v>0</v>
      </c>
      <c r="J195" s="480">
        <v>18</v>
      </c>
      <c r="K195" s="480">
        <v>11</v>
      </c>
      <c r="L195" s="480">
        <v>20</v>
      </c>
      <c r="M195" s="480">
        <v>13</v>
      </c>
      <c r="N195" s="480">
        <v>18</v>
      </c>
      <c r="O195" s="480">
        <v>19</v>
      </c>
      <c r="P195" s="480">
        <v>29</v>
      </c>
      <c r="Q195" s="480">
        <v>17</v>
      </c>
      <c r="R195" s="480">
        <v>21</v>
      </c>
      <c r="S195" s="480">
        <v>19</v>
      </c>
      <c r="T195" s="480">
        <v>22</v>
      </c>
      <c r="U195" s="480">
        <v>28</v>
      </c>
      <c r="V195" s="480">
        <v>12</v>
      </c>
      <c r="W195" s="480">
        <v>7</v>
      </c>
      <c r="X195" s="480">
        <v>19</v>
      </c>
      <c r="Y195" s="480">
        <v>18</v>
      </c>
      <c r="Z195" s="480">
        <v>0</v>
      </c>
      <c r="AA195" s="480">
        <v>0</v>
      </c>
      <c r="AB195" s="480">
        <v>0</v>
      </c>
      <c r="AC195" s="480">
        <v>0</v>
      </c>
      <c r="AD195" s="480">
        <v>0</v>
      </c>
      <c r="AE195" s="480">
        <v>0</v>
      </c>
      <c r="AF195" s="480">
        <v>0</v>
      </c>
      <c r="AG195" s="480">
        <v>0</v>
      </c>
      <c r="AH195" s="480">
        <v>0</v>
      </c>
      <c r="AI195" s="480">
        <v>0</v>
      </c>
      <c r="AJ195" s="480">
        <v>0</v>
      </c>
      <c r="AK195" s="480">
        <v>0</v>
      </c>
      <c r="AL195" s="480">
        <v>0</v>
      </c>
      <c r="AM195" s="480">
        <v>0</v>
      </c>
      <c r="AN195" s="480">
        <v>0</v>
      </c>
      <c r="AO195" s="480">
        <v>0</v>
      </c>
      <c r="AP195" s="480">
        <v>0</v>
      </c>
      <c r="AQ195" s="480">
        <v>0</v>
      </c>
      <c r="AR195" s="480">
        <v>0</v>
      </c>
      <c r="AS195" s="480">
        <v>0</v>
      </c>
      <c r="AT195" s="480">
        <v>0</v>
      </c>
      <c r="AU195" s="480">
        <v>0</v>
      </c>
      <c r="AV195" s="480">
        <v>0</v>
      </c>
      <c r="AW195" s="480">
        <v>0</v>
      </c>
      <c r="AX195" s="480">
        <v>0</v>
      </c>
      <c r="AY195" s="480">
        <v>0</v>
      </c>
      <c r="AZ195" s="480">
        <v>0</v>
      </c>
      <c r="BA195" s="480">
        <v>0</v>
      </c>
      <c r="BB195" s="480">
        <v>0</v>
      </c>
      <c r="BC195" s="480">
        <v>0</v>
      </c>
      <c r="BD195" s="480">
        <v>0</v>
      </c>
      <c r="BE195" s="480">
        <v>0</v>
      </c>
      <c r="BF195" s="481">
        <f t="shared" si="6"/>
        <v>159</v>
      </c>
      <c r="BG195" s="481">
        <f t="shared" si="6"/>
        <v>132</v>
      </c>
      <c r="BH195" s="482">
        <f t="shared" si="7"/>
        <v>0</v>
      </c>
      <c r="BI195" s="482">
        <f t="shared" si="7"/>
        <v>0</v>
      </c>
      <c r="BJ195" s="483">
        <f t="shared" si="8"/>
        <v>159</v>
      </c>
      <c r="BK195" s="483">
        <f t="shared" si="8"/>
        <v>132</v>
      </c>
    </row>
    <row r="196" spans="1:63" x14ac:dyDescent="0.45">
      <c r="A196" s="480" t="s">
        <v>891</v>
      </c>
      <c r="B196" s="480" t="s">
        <v>461</v>
      </c>
      <c r="C196" s="480" t="s">
        <v>5</v>
      </c>
      <c r="D196" s="480" t="s">
        <v>702</v>
      </c>
      <c r="E196" s="480" t="s">
        <v>725</v>
      </c>
      <c r="F196" s="480">
        <v>0</v>
      </c>
      <c r="G196" s="480">
        <v>0</v>
      </c>
      <c r="H196" s="480">
        <v>2</v>
      </c>
      <c r="I196" s="480">
        <v>5</v>
      </c>
      <c r="J196" s="480">
        <v>3</v>
      </c>
      <c r="K196" s="480">
        <v>6</v>
      </c>
      <c r="L196" s="480">
        <v>3</v>
      </c>
      <c r="M196" s="480">
        <v>5</v>
      </c>
      <c r="N196" s="480">
        <v>10</v>
      </c>
      <c r="O196" s="480">
        <v>7</v>
      </c>
      <c r="P196" s="480">
        <v>4</v>
      </c>
      <c r="Q196" s="480">
        <v>7</v>
      </c>
      <c r="R196" s="480">
        <v>9</v>
      </c>
      <c r="S196" s="480">
        <v>2</v>
      </c>
      <c r="T196" s="480">
        <v>4</v>
      </c>
      <c r="U196" s="480">
        <v>4</v>
      </c>
      <c r="V196" s="480">
        <v>11</v>
      </c>
      <c r="W196" s="480">
        <v>9</v>
      </c>
      <c r="X196" s="480">
        <v>8</v>
      </c>
      <c r="Y196" s="480">
        <v>6</v>
      </c>
      <c r="Z196" s="480">
        <v>0</v>
      </c>
      <c r="AA196" s="480">
        <v>0</v>
      </c>
      <c r="AB196" s="480">
        <v>0</v>
      </c>
      <c r="AC196" s="480">
        <v>0</v>
      </c>
      <c r="AD196" s="480">
        <v>0</v>
      </c>
      <c r="AE196" s="480">
        <v>0</v>
      </c>
      <c r="AF196" s="480">
        <v>0</v>
      </c>
      <c r="AG196" s="480">
        <v>0</v>
      </c>
      <c r="AH196" s="480">
        <v>0</v>
      </c>
      <c r="AI196" s="480">
        <v>0</v>
      </c>
      <c r="AJ196" s="480">
        <v>0</v>
      </c>
      <c r="AK196" s="480">
        <v>0</v>
      </c>
      <c r="AL196" s="480">
        <v>0</v>
      </c>
      <c r="AM196" s="480">
        <v>0</v>
      </c>
      <c r="AN196" s="480">
        <v>0</v>
      </c>
      <c r="AO196" s="480">
        <v>0</v>
      </c>
      <c r="AP196" s="480">
        <v>0</v>
      </c>
      <c r="AQ196" s="480">
        <v>0</v>
      </c>
      <c r="AR196" s="480">
        <v>0</v>
      </c>
      <c r="AS196" s="480">
        <v>0</v>
      </c>
      <c r="AT196" s="480">
        <v>0</v>
      </c>
      <c r="AU196" s="480">
        <v>0</v>
      </c>
      <c r="AV196" s="480">
        <v>0</v>
      </c>
      <c r="AW196" s="480">
        <v>0</v>
      </c>
      <c r="AX196" s="480">
        <v>0</v>
      </c>
      <c r="AY196" s="480">
        <v>0</v>
      </c>
      <c r="AZ196" s="480">
        <v>0</v>
      </c>
      <c r="BA196" s="480">
        <v>0</v>
      </c>
      <c r="BB196" s="480">
        <v>0</v>
      </c>
      <c r="BC196" s="480">
        <v>0</v>
      </c>
      <c r="BD196" s="480">
        <v>0</v>
      </c>
      <c r="BE196" s="480">
        <v>0</v>
      </c>
      <c r="BF196" s="481">
        <f t="shared" si="6"/>
        <v>54</v>
      </c>
      <c r="BG196" s="481">
        <f t="shared" si="6"/>
        <v>51</v>
      </c>
      <c r="BH196" s="482">
        <f t="shared" si="7"/>
        <v>0</v>
      </c>
      <c r="BI196" s="482">
        <f t="shared" si="7"/>
        <v>0</v>
      </c>
      <c r="BJ196" s="483">
        <f t="shared" si="8"/>
        <v>54</v>
      </c>
      <c r="BK196" s="483">
        <f t="shared" si="8"/>
        <v>51</v>
      </c>
    </row>
    <row r="197" spans="1:63" x14ac:dyDescent="0.45">
      <c r="A197" s="480" t="s">
        <v>892</v>
      </c>
      <c r="B197" s="480" t="s">
        <v>461</v>
      </c>
      <c r="C197" s="480" t="s">
        <v>5</v>
      </c>
      <c r="D197" s="480" t="s">
        <v>702</v>
      </c>
      <c r="E197" s="480" t="s">
        <v>725</v>
      </c>
      <c r="F197" s="480">
        <v>0</v>
      </c>
      <c r="G197" s="480">
        <v>0</v>
      </c>
      <c r="H197" s="480">
        <v>0</v>
      </c>
      <c r="I197" s="480">
        <v>0</v>
      </c>
      <c r="J197" s="480">
        <v>0</v>
      </c>
      <c r="K197" s="480">
        <v>0</v>
      </c>
      <c r="L197" s="480">
        <v>0</v>
      </c>
      <c r="M197" s="480">
        <v>0</v>
      </c>
      <c r="N197" s="480">
        <v>0</v>
      </c>
      <c r="O197" s="480">
        <v>0</v>
      </c>
      <c r="P197" s="480">
        <v>0</v>
      </c>
      <c r="Q197" s="480">
        <v>0</v>
      </c>
      <c r="R197" s="480">
        <v>0</v>
      </c>
      <c r="S197" s="480">
        <v>0</v>
      </c>
      <c r="T197" s="480">
        <v>0</v>
      </c>
      <c r="U197" s="480">
        <v>0</v>
      </c>
      <c r="V197" s="480">
        <v>0</v>
      </c>
      <c r="W197" s="480">
        <v>0</v>
      </c>
      <c r="X197" s="480">
        <v>0</v>
      </c>
      <c r="Y197" s="480">
        <v>0</v>
      </c>
      <c r="Z197" s="480">
        <v>63</v>
      </c>
      <c r="AA197" s="480">
        <v>33</v>
      </c>
      <c r="AB197" s="480">
        <v>63</v>
      </c>
      <c r="AC197" s="480">
        <v>47</v>
      </c>
      <c r="AD197" s="480">
        <v>54</v>
      </c>
      <c r="AE197" s="480">
        <v>46</v>
      </c>
      <c r="AF197" s="480">
        <v>0</v>
      </c>
      <c r="AG197" s="480">
        <v>0</v>
      </c>
      <c r="AH197" s="480">
        <v>0</v>
      </c>
      <c r="AI197" s="480">
        <v>0</v>
      </c>
      <c r="AJ197" s="480">
        <v>0</v>
      </c>
      <c r="AK197" s="480">
        <v>0</v>
      </c>
      <c r="AL197" s="480">
        <v>0</v>
      </c>
      <c r="AM197" s="480">
        <v>0</v>
      </c>
      <c r="AN197" s="480">
        <v>0</v>
      </c>
      <c r="AO197" s="480">
        <v>0</v>
      </c>
      <c r="AP197" s="480">
        <v>0</v>
      </c>
      <c r="AQ197" s="480">
        <v>0</v>
      </c>
      <c r="AR197" s="480">
        <v>0</v>
      </c>
      <c r="AS197" s="480">
        <v>0</v>
      </c>
      <c r="AT197" s="480">
        <v>0</v>
      </c>
      <c r="AU197" s="480">
        <v>0</v>
      </c>
      <c r="AV197" s="480">
        <v>0</v>
      </c>
      <c r="AW197" s="480">
        <v>0</v>
      </c>
      <c r="AX197" s="480">
        <v>0</v>
      </c>
      <c r="AY197" s="480">
        <v>0</v>
      </c>
      <c r="AZ197" s="480">
        <v>0</v>
      </c>
      <c r="BA197" s="480">
        <v>0</v>
      </c>
      <c r="BB197" s="480">
        <v>0</v>
      </c>
      <c r="BC197" s="480">
        <v>0</v>
      </c>
      <c r="BD197" s="480">
        <v>0</v>
      </c>
      <c r="BE197" s="480">
        <v>0</v>
      </c>
      <c r="BF197" s="481">
        <f t="shared" si="6"/>
        <v>180</v>
      </c>
      <c r="BG197" s="481">
        <f t="shared" si="6"/>
        <v>126</v>
      </c>
      <c r="BH197" s="482">
        <f t="shared" si="7"/>
        <v>0</v>
      </c>
      <c r="BI197" s="482">
        <f t="shared" si="7"/>
        <v>0</v>
      </c>
      <c r="BJ197" s="483">
        <f t="shared" si="8"/>
        <v>180</v>
      </c>
      <c r="BK197" s="483">
        <f t="shared" si="8"/>
        <v>126</v>
      </c>
    </row>
    <row r="198" spans="1:63" ht="24.9" x14ac:dyDescent="0.45">
      <c r="A198" s="480" t="s">
        <v>893</v>
      </c>
      <c r="B198" s="480" t="s">
        <v>461</v>
      </c>
      <c r="C198" s="480" t="s">
        <v>5</v>
      </c>
      <c r="D198" s="480" t="s">
        <v>706</v>
      </c>
      <c r="E198" s="480" t="s">
        <v>707</v>
      </c>
      <c r="F198" s="480">
        <v>6</v>
      </c>
      <c r="G198" s="480">
        <v>9</v>
      </c>
      <c r="H198" s="480">
        <v>19</v>
      </c>
      <c r="I198" s="480">
        <v>26</v>
      </c>
      <c r="J198" s="480">
        <v>18</v>
      </c>
      <c r="K198" s="480">
        <v>18</v>
      </c>
      <c r="L198" s="480">
        <v>22</v>
      </c>
      <c r="M198" s="480">
        <v>17</v>
      </c>
      <c r="N198" s="480">
        <v>0</v>
      </c>
      <c r="O198" s="480">
        <v>0</v>
      </c>
      <c r="P198" s="480">
        <v>0</v>
      </c>
      <c r="Q198" s="480">
        <v>0</v>
      </c>
      <c r="R198" s="480">
        <v>0</v>
      </c>
      <c r="S198" s="480">
        <v>0</v>
      </c>
      <c r="T198" s="480">
        <v>0</v>
      </c>
      <c r="U198" s="480">
        <v>0</v>
      </c>
      <c r="V198" s="480">
        <v>0</v>
      </c>
      <c r="W198" s="480">
        <v>0</v>
      </c>
      <c r="X198" s="480">
        <v>0</v>
      </c>
      <c r="Y198" s="480">
        <v>0</v>
      </c>
      <c r="Z198" s="480">
        <v>0</v>
      </c>
      <c r="AA198" s="480">
        <v>0</v>
      </c>
      <c r="AB198" s="480">
        <v>0</v>
      </c>
      <c r="AC198" s="480">
        <v>0</v>
      </c>
      <c r="AD198" s="480">
        <v>0</v>
      </c>
      <c r="AE198" s="480">
        <v>0</v>
      </c>
      <c r="AF198" s="480">
        <v>0</v>
      </c>
      <c r="AG198" s="480">
        <v>0</v>
      </c>
      <c r="AH198" s="480">
        <v>0</v>
      </c>
      <c r="AI198" s="480">
        <v>0</v>
      </c>
      <c r="AJ198" s="480">
        <v>0</v>
      </c>
      <c r="AK198" s="480">
        <v>0</v>
      </c>
      <c r="AL198" s="480">
        <v>0</v>
      </c>
      <c r="AM198" s="480">
        <v>0</v>
      </c>
      <c r="AN198" s="480">
        <v>0</v>
      </c>
      <c r="AO198" s="480">
        <v>0</v>
      </c>
      <c r="AP198" s="480">
        <v>0</v>
      </c>
      <c r="AQ198" s="480">
        <v>0</v>
      </c>
      <c r="AR198" s="480">
        <v>0</v>
      </c>
      <c r="AS198" s="480">
        <v>0</v>
      </c>
      <c r="AT198" s="480">
        <v>0</v>
      </c>
      <c r="AU198" s="480">
        <v>0</v>
      </c>
      <c r="AV198" s="480">
        <v>0</v>
      </c>
      <c r="AW198" s="480">
        <v>0</v>
      </c>
      <c r="AX198" s="480">
        <v>0</v>
      </c>
      <c r="AY198" s="480">
        <v>0</v>
      </c>
      <c r="AZ198" s="480">
        <v>0</v>
      </c>
      <c r="BA198" s="480">
        <v>0</v>
      </c>
      <c r="BB198" s="480">
        <v>0</v>
      </c>
      <c r="BC198" s="480">
        <v>0</v>
      </c>
      <c r="BD198" s="480">
        <v>0</v>
      </c>
      <c r="BE198" s="480">
        <v>0</v>
      </c>
      <c r="BF198" s="481">
        <f t="shared" ref="BF198:BG261" si="9">F198+H198+J198+L198+N198+P198+R198+T198+V198+X198+Z198+AB198+AD198</f>
        <v>65</v>
      </c>
      <c r="BG198" s="481">
        <f t="shared" si="9"/>
        <v>70</v>
      </c>
      <c r="BH198" s="482">
        <f t="shared" ref="BH198:BI261" si="10">AF198+AH198+AJ198+AL198+AN198+AP198+AR198+AT198+AV198+AX198+AZ198+BB198+BD198</f>
        <v>0</v>
      </c>
      <c r="BI198" s="482">
        <f t="shared" si="10"/>
        <v>0</v>
      </c>
      <c r="BJ198" s="483">
        <f t="shared" ref="BJ198:BK261" si="11">BF198+BH198</f>
        <v>65</v>
      </c>
      <c r="BK198" s="483">
        <f t="shared" si="11"/>
        <v>70</v>
      </c>
    </row>
    <row r="199" spans="1:63" ht="24.9" x14ac:dyDescent="0.45">
      <c r="A199" s="480" t="s">
        <v>1179</v>
      </c>
      <c r="B199" s="480" t="s">
        <v>461</v>
      </c>
      <c r="C199" s="480" t="s">
        <v>5</v>
      </c>
      <c r="D199" s="480" t="s">
        <v>706</v>
      </c>
      <c r="E199" s="480" t="s">
        <v>707</v>
      </c>
      <c r="F199" s="480">
        <v>0</v>
      </c>
      <c r="G199" s="480">
        <v>0</v>
      </c>
      <c r="H199" s="480">
        <v>3</v>
      </c>
      <c r="I199" s="480">
        <v>4</v>
      </c>
      <c r="J199" s="480">
        <v>3</v>
      </c>
      <c r="K199" s="480">
        <v>2</v>
      </c>
      <c r="L199" s="480">
        <v>1</v>
      </c>
      <c r="M199" s="480">
        <v>1</v>
      </c>
      <c r="N199" s="480">
        <v>0</v>
      </c>
      <c r="O199" s="480">
        <v>0</v>
      </c>
      <c r="P199" s="480">
        <v>0</v>
      </c>
      <c r="Q199" s="480">
        <v>0</v>
      </c>
      <c r="R199" s="480">
        <v>0</v>
      </c>
      <c r="S199" s="480">
        <v>0</v>
      </c>
      <c r="T199" s="480">
        <v>0</v>
      </c>
      <c r="U199" s="480">
        <v>0</v>
      </c>
      <c r="V199" s="480">
        <v>0</v>
      </c>
      <c r="W199" s="480">
        <v>0</v>
      </c>
      <c r="X199" s="480">
        <v>0</v>
      </c>
      <c r="Y199" s="480">
        <v>0</v>
      </c>
      <c r="Z199" s="480">
        <v>0</v>
      </c>
      <c r="AA199" s="480">
        <v>0</v>
      </c>
      <c r="AB199" s="480">
        <v>0</v>
      </c>
      <c r="AC199" s="480">
        <v>0</v>
      </c>
      <c r="AD199" s="480">
        <v>0</v>
      </c>
      <c r="AE199" s="480">
        <v>0</v>
      </c>
      <c r="AF199" s="480">
        <v>0</v>
      </c>
      <c r="AG199" s="480">
        <v>0</v>
      </c>
      <c r="AH199" s="480">
        <v>0</v>
      </c>
      <c r="AI199" s="480">
        <v>0</v>
      </c>
      <c r="AJ199" s="480">
        <v>0</v>
      </c>
      <c r="AK199" s="480">
        <v>0</v>
      </c>
      <c r="AL199" s="480">
        <v>0</v>
      </c>
      <c r="AM199" s="480">
        <v>0</v>
      </c>
      <c r="AN199" s="480">
        <v>0</v>
      </c>
      <c r="AO199" s="480">
        <v>0</v>
      </c>
      <c r="AP199" s="480">
        <v>0</v>
      </c>
      <c r="AQ199" s="480">
        <v>0</v>
      </c>
      <c r="AR199" s="480">
        <v>0</v>
      </c>
      <c r="AS199" s="480">
        <v>0</v>
      </c>
      <c r="AT199" s="480">
        <v>0</v>
      </c>
      <c r="AU199" s="480">
        <v>0</v>
      </c>
      <c r="AV199" s="480">
        <v>0</v>
      </c>
      <c r="AW199" s="480">
        <v>0</v>
      </c>
      <c r="AX199" s="480">
        <v>0</v>
      </c>
      <c r="AY199" s="480">
        <v>0</v>
      </c>
      <c r="AZ199" s="480">
        <v>0</v>
      </c>
      <c r="BA199" s="480">
        <v>0</v>
      </c>
      <c r="BB199" s="480">
        <v>0</v>
      </c>
      <c r="BC199" s="480">
        <v>0</v>
      </c>
      <c r="BD199" s="480">
        <v>0</v>
      </c>
      <c r="BE199" s="480">
        <v>0</v>
      </c>
      <c r="BF199" s="481">
        <f t="shared" si="9"/>
        <v>7</v>
      </c>
      <c r="BG199" s="481">
        <f t="shared" si="9"/>
        <v>7</v>
      </c>
      <c r="BH199" s="482">
        <f t="shared" si="10"/>
        <v>0</v>
      </c>
      <c r="BI199" s="482">
        <f t="shared" si="10"/>
        <v>0</v>
      </c>
      <c r="BJ199" s="483">
        <f t="shared" si="11"/>
        <v>7</v>
      </c>
      <c r="BK199" s="483">
        <f t="shared" si="11"/>
        <v>7</v>
      </c>
    </row>
    <row r="200" spans="1:63" x14ac:dyDescent="0.45">
      <c r="A200" s="480" t="s">
        <v>894</v>
      </c>
      <c r="B200" s="480" t="s">
        <v>461</v>
      </c>
      <c r="C200" s="480" t="s">
        <v>5</v>
      </c>
      <c r="D200" s="480" t="s">
        <v>702</v>
      </c>
      <c r="E200" s="480" t="s">
        <v>725</v>
      </c>
      <c r="F200" s="480">
        <v>0</v>
      </c>
      <c r="G200" s="480">
        <v>0</v>
      </c>
      <c r="H200" s="480">
        <v>10</v>
      </c>
      <c r="I200" s="480">
        <v>13</v>
      </c>
      <c r="J200" s="480">
        <v>12</v>
      </c>
      <c r="K200" s="480">
        <v>8</v>
      </c>
      <c r="L200" s="480">
        <v>14</v>
      </c>
      <c r="M200" s="480">
        <v>10</v>
      </c>
      <c r="N200" s="480">
        <v>15</v>
      </c>
      <c r="O200" s="480">
        <v>11</v>
      </c>
      <c r="P200" s="480">
        <v>18</v>
      </c>
      <c r="Q200" s="480">
        <v>12</v>
      </c>
      <c r="R200" s="480">
        <v>22</v>
      </c>
      <c r="S200" s="480">
        <v>11</v>
      </c>
      <c r="T200" s="480">
        <v>20</v>
      </c>
      <c r="U200" s="480">
        <v>17</v>
      </c>
      <c r="V200" s="480">
        <v>17</v>
      </c>
      <c r="W200" s="480">
        <v>19</v>
      </c>
      <c r="X200" s="480">
        <v>14</v>
      </c>
      <c r="Y200" s="480">
        <v>18</v>
      </c>
      <c r="Z200" s="480">
        <v>0</v>
      </c>
      <c r="AA200" s="480">
        <v>0</v>
      </c>
      <c r="AB200" s="480">
        <v>0</v>
      </c>
      <c r="AC200" s="480">
        <v>0</v>
      </c>
      <c r="AD200" s="480">
        <v>0</v>
      </c>
      <c r="AE200" s="480">
        <v>0</v>
      </c>
      <c r="AF200" s="480">
        <v>0</v>
      </c>
      <c r="AG200" s="480">
        <v>0</v>
      </c>
      <c r="AH200" s="480">
        <v>0</v>
      </c>
      <c r="AI200" s="480">
        <v>0</v>
      </c>
      <c r="AJ200" s="480">
        <v>0</v>
      </c>
      <c r="AK200" s="480">
        <v>0</v>
      </c>
      <c r="AL200" s="480">
        <v>0</v>
      </c>
      <c r="AM200" s="480">
        <v>0</v>
      </c>
      <c r="AN200" s="480">
        <v>0</v>
      </c>
      <c r="AO200" s="480">
        <v>0</v>
      </c>
      <c r="AP200" s="480">
        <v>0</v>
      </c>
      <c r="AQ200" s="480">
        <v>0</v>
      </c>
      <c r="AR200" s="480">
        <v>0</v>
      </c>
      <c r="AS200" s="480">
        <v>0</v>
      </c>
      <c r="AT200" s="480">
        <v>0</v>
      </c>
      <c r="AU200" s="480">
        <v>0</v>
      </c>
      <c r="AV200" s="480">
        <v>0</v>
      </c>
      <c r="AW200" s="480">
        <v>0</v>
      </c>
      <c r="AX200" s="480">
        <v>0</v>
      </c>
      <c r="AY200" s="480">
        <v>0</v>
      </c>
      <c r="AZ200" s="480">
        <v>0</v>
      </c>
      <c r="BA200" s="480">
        <v>0</v>
      </c>
      <c r="BB200" s="480">
        <v>0</v>
      </c>
      <c r="BC200" s="480">
        <v>0</v>
      </c>
      <c r="BD200" s="480">
        <v>0</v>
      </c>
      <c r="BE200" s="480">
        <v>0</v>
      </c>
      <c r="BF200" s="481">
        <f t="shared" si="9"/>
        <v>142</v>
      </c>
      <c r="BG200" s="481">
        <f t="shared" si="9"/>
        <v>119</v>
      </c>
      <c r="BH200" s="482">
        <f t="shared" si="10"/>
        <v>0</v>
      </c>
      <c r="BI200" s="482">
        <f t="shared" si="10"/>
        <v>0</v>
      </c>
      <c r="BJ200" s="483">
        <f t="shared" si="11"/>
        <v>142</v>
      </c>
      <c r="BK200" s="483">
        <f t="shared" si="11"/>
        <v>119</v>
      </c>
    </row>
    <row r="201" spans="1:63" x14ac:dyDescent="0.45">
      <c r="A201" s="480" t="s">
        <v>895</v>
      </c>
      <c r="B201" s="480" t="s">
        <v>461</v>
      </c>
      <c r="C201" s="480" t="s">
        <v>5</v>
      </c>
      <c r="D201" s="480" t="s">
        <v>702</v>
      </c>
      <c r="E201" s="480" t="s">
        <v>725</v>
      </c>
      <c r="F201" s="480">
        <v>0</v>
      </c>
      <c r="G201" s="480">
        <v>0</v>
      </c>
      <c r="H201" s="480">
        <v>0</v>
      </c>
      <c r="I201" s="480">
        <v>0</v>
      </c>
      <c r="J201" s="480">
        <v>49</v>
      </c>
      <c r="K201" s="480">
        <v>43</v>
      </c>
      <c r="L201" s="480">
        <v>47</v>
      </c>
      <c r="M201" s="480">
        <v>41</v>
      </c>
      <c r="N201" s="480">
        <v>50</v>
      </c>
      <c r="O201" s="480">
        <v>41</v>
      </c>
      <c r="P201" s="480">
        <v>64</v>
      </c>
      <c r="Q201" s="480">
        <v>34</v>
      </c>
      <c r="R201" s="480">
        <v>47</v>
      </c>
      <c r="S201" s="480">
        <v>33</v>
      </c>
      <c r="T201" s="480">
        <v>32</v>
      </c>
      <c r="U201" s="480">
        <v>32</v>
      </c>
      <c r="V201" s="480">
        <v>32</v>
      </c>
      <c r="W201" s="480">
        <v>29</v>
      </c>
      <c r="X201" s="480">
        <v>34</v>
      </c>
      <c r="Y201" s="480">
        <v>41</v>
      </c>
      <c r="Z201" s="480">
        <v>0</v>
      </c>
      <c r="AA201" s="480">
        <v>0</v>
      </c>
      <c r="AB201" s="480">
        <v>0</v>
      </c>
      <c r="AC201" s="480">
        <v>0</v>
      </c>
      <c r="AD201" s="480">
        <v>0</v>
      </c>
      <c r="AE201" s="480">
        <v>0</v>
      </c>
      <c r="AF201" s="480">
        <v>0</v>
      </c>
      <c r="AG201" s="480">
        <v>0</v>
      </c>
      <c r="AH201" s="480">
        <v>0</v>
      </c>
      <c r="AI201" s="480">
        <v>0</v>
      </c>
      <c r="AJ201" s="480">
        <v>0</v>
      </c>
      <c r="AK201" s="480">
        <v>0</v>
      </c>
      <c r="AL201" s="480">
        <v>0</v>
      </c>
      <c r="AM201" s="480">
        <v>0</v>
      </c>
      <c r="AN201" s="480">
        <v>0</v>
      </c>
      <c r="AO201" s="480">
        <v>0</v>
      </c>
      <c r="AP201" s="480">
        <v>0</v>
      </c>
      <c r="AQ201" s="480">
        <v>0</v>
      </c>
      <c r="AR201" s="480">
        <v>0</v>
      </c>
      <c r="AS201" s="480">
        <v>0</v>
      </c>
      <c r="AT201" s="480">
        <v>0</v>
      </c>
      <c r="AU201" s="480">
        <v>0</v>
      </c>
      <c r="AV201" s="480">
        <v>0</v>
      </c>
      <c r="AW201" s="480">
        <v>0</v>
      </c>
      <c r="AX201" s="480">
        <v>0</v>
      </c>
      <c r="AY201" s="480">
        <v>0</v>
      </c>
      <c r="AZ201" s="480">
        <v>0</v>
      </c>
      <c r="BA201" s="480">
        <v>0</v>
      </c>
      <c r="BB201" s="480">
        <v>0</v>
      </c>
      <c r="BC201" s="480">
        <v>0</v>
      </c>
      <c r="BD201" s="480">
        <v>0</v>
      </c>
      <c r="BE201" s="480">
        <v>0</v>
      </c>
      <c r="BF201" s="481">
        <f t="shared" si="9"/>
        <v>355</v>
      </c>
      <c r="BG201" s="481">
        <f t="shared" si="9"/>
        <v>294</v>
      </c>
      <c r="BH201" s="482">
        <f t="shared" si="10"/>
        <v>0</v>
      </c>
      <c r="BI201" s="482">
        <f t="shared" si="10"/>
        <v>0</v>
      </c>
      <c r="BJ201" s="483">
        <f t="shared" si="11"/>
        <v>355</v>
      </c>
      <c r="BK201" s="483">
        <f t="shared" si="11"/>
        <v>294</v>
      </c>
    </row>
    <row r="202" spans="1:63" x14ac:dyDescent="0.45">
      <c r="A202" s="480" t="s">
        <v>896</v>
      </c>
      <c r="B202" s="480" t="s">
        <v>461</v>
      </c>
      <c r="C202" s="480" t="s">
        <v>5</v>
      </c>
      <c r="D202" s="480" t="s">
        <v>702</v>
      </c>
      <c r="E202" s="480" t="s">
        <v>725</v>
      </c>
      <c r="F202" s="480">
        <v>0</v>
      </c>
      <c r="G202" s="480">
        <v>0</v>
      </c>
      <c r="H202" s="480">
        <v>8</v>
      </c>
      <c r="I202" s="480">
        <v>8</v>
      </c>
      <c r="J202" s="480">
        <v>17</v>
      </c>
      <c r="K202" s="480">
        <v>11</v>
      </c>
      <c r="L202" s="480">
        <v>16</v>
      </c>
      <c r="M202" s="480">
        <v>24</v>
      </c>
      <c r="N202" s="480">
        <v>23</v>
      </c>
      <c r="O202" s="480">
        <v>16</v>
      </c>
      <c r="P202" s="480">
        <v>18</v>
      </c>
      <c r="Q202" s="480">
        <v>13</v>
      </c>
      <c r="R202" s="480">
        <v>7</v>
      </c>
      <c r="S202" s="480">
        <v>10</v>
      </c>
      <c r="T202" s="480">
        <v>13</v>
      </c>
      <c r="U202" s="480">
        <v>13</v>
      </c>
      <c r="V202" s="480">
        <v>10</v>
      </c>
      <c r="W202" s="480">
        <v>8</v>
      </c>
      <c r="X202" s="480">
        <v>16</v>
      </c>
      <c r="Y202" s="480">
        <v>13</v>
      </c>
      <c r="Z202" s="480">
        <v>0</v>
      </c>
      <c r="AA202" s="480">
        <v>0</v>
      </c>
      <c r="AB202" s="480">
        <v>0</v>
      </c>
      <c r="AC202" s="480">
        <v>0</v>
      </c>
      <c r="AD202" s="480">
        <v>0</v>
      </c>
      <c r="AE202" s="480">
        <v>0</v>
      </c>
      <c r="AF202" s="480">
        <v>0</v>
      </c>
      <c r="AG202" s="480">
        <v>0</v>
      </c>
      <c r="AH202" s="480">
        <v>0</v>
      </c>
      <c r="AI202" s="480">
        <v>0</v>
      </c>
      <c r="AJ202" s="480">
        <v>0</v>
      </c>
      <c r="AK202" s="480">
        <v>0</v>
      </c>
      <c r="AL202" s="480">
        <v>0</v>
      </c>
      <c r="AM202" s="480">
        <v>0</v>
      </c>
      <c r="AN202" s="480">
        <v>0</v>
      </c>
      <c r="AO202" s="480">
        <v>0</v>
      </c>
      <c r="AP202" s="480">
        <v>0</v>
      </c>
      <c r="AQ202" s="480">
        <v>0</v>
      </c>
      <c r="AR202" s="480">
        <v>0</v>
      </c>
      <c r="AS202" s="480">
        <v>0</v>
      </c>
      <c r="AT202" s="480">
        <v>0</v>
      </c>
      <c r="AU202" s="480">
        <v>0</v>
      </c>
      <c r="AV202" s="480">
        <v>0</v>
      </c>
      <c r="AW202" s="480">
        <v>0</v>
      </c>
      <c r="AX202" s="480">
        <v>0</v>
      </c>
      <c r="AY202" s="480">
        <v>0</v>
      </c>
      <c r="AZ202" s="480">
        <v>0</v>
      </c>
      <c r="BA202" s="480">
        <v>0</v>
      </c>
      <c r="BB202" s="480">
        <v>0</v>
      </c>
      <c r="BC202" s="480">
        <v>0</v>
      </c>
      <c r="BD202" s="480">
        <v>0</v>
      </c>
      <c r="BE202" s="480">
        <v>0</v>
      </c>
      <c r="BF202" s="481">
        <f t="shared" si="9"/>
        <v>128</v>
      </c>
      <c r="BG202" s="481">
        <f t="shared" si="9"/>
        <v>116</v>
      </c>
      <c r="BH202" s="482">
        <f t="shared" si="10"/>
        <v>0</v>
      </c>
      <c r="BI202" s="482">
        <f t="shared" si="10"/>
        <v>0</v>
      </c>
      <c r="BJ202" s="483">
        <f t="shared" si="11"/>
        <v>128</v>
      </c>
      <c r="BK202" s="483">
        <f t="shared" si="11"/>
        <v>116</v>
      </c>
    </row>
    <row r="203" spans="1:63" x14ac:dyDescent="0.45">
      <c r="A203" s="480" t="s">
        <v>897</v>
      </c>
      <c r="B203" s="480" t="s">
        <v>461</v>
      </c>
      <c r="C203" s="480" t="s">
        <v>5</v>
      </c>
      <c r="D203" s="480" t="s">
        <v>702</v>
      </c>
      <c r="E203" s="480" t="s">
        <v>725</v>
      </c>
      <c r="F203" s="480">
        <v>0</v>
      </c>
      <c r="G203" s="480">
        <v>0</v>
      </c>
      <c r="H203" s="480">
        <v>0</v>
      </c>
      <c r="I203" s="480">
        <v>0</v>
      </c>
      <c r="J203" s="480">
        <v>7</v>
      </c>
      <c r="K203" s="480">
        <v>10</v>
      </c>
      <c r="L203" s="480">
        <v>8</v>
      </c>
      <c r="M203" s="480">
        <v>6</v>
      </c>
      <c r="N203" s="480">
        <v>13</v>
      </c>
      <c r="O203" s="480">
        <v>17</v>
      </c>
      <c r="P203" s="480">
        <v>11</v>
      </c>
      <c r="Q203" s="480">
        <v>10</v>
      </c>
      <c r="R203" s="480">
        <v>12</v>
      </c>
      <c r="S203" s="480">
        <v>11</v>
      </c>
      <c r="T203" s="480">
        <v>8</v>
      </c>
      <c r="U203" s="480">
        <v>8</v>
      </c>
      <c r="V203" s="480">
        <v>12</v>
      </c>
      <c r="W203" s="480">
        <v>6</v>
      </c>
      <c r="X203" s="480">
        <v>13</v>
      </c>
      <c r="Y203" s="480">
        <v>11</v>
      </c>
      <c r="Z203" s="480">
        <v>0</v>
      </c>
      <c r="AA203" s="480">
        <v>0</v>
      </c>
      <c r="AB203" s="480">
        <v>0</v>
      </c>
      <c r="AC203" s="480">
        <v>0</v>
      </c>
      <c r="AD203" s="480">
        <v>0</v>
      </c>
      <c r="AE203" s="480">
        <v>0</v>
      </c>
      <c r="AF203" s="480">
        <v>0</v>
      </c>
      <c r="AG203" s="480">
        <v>0</v>
      </c>
      <c r="AH203" s="480">
        <v>0</v>
      </c>
      <c r="AI203" s="480">
        <v>0</v>
      </c>
      <c r="AJ203" s="480">
        <v>0</v>
      </c>
      <c r="AK203" s="480">
        <v>0</v>
      </c>
      <c r="AL203" s="480">
        <v>0</v>
      </c>
      <c r="AM203" s="480">
        <v>0</v>
      </c>
      <c r="AN203" s="480">
        <v>0</v>
      </c>
      <c r="AO203" s="480">
        <v>0</v>
      </c>
      <c r="AP203" s="480">
        <v>0</v>
      </c>
      <c r="AQ203" s="480">
        <v>0</v>
      </c>
      <c r="AR203" s="480">
        <v>0</v>
      </c>
      <c r="AS203" s="480">
        <v>0</v>
      </c>
      <c r="AT203" s="480">
        <v>0</v>
      </c>
      <c r="AU203" s="480">
        <v>0</v>
      </c>
      <c r="AV203" s="480">
        <v>0</v>
      </c>
      <c r="AW203" s="480">
        <v>0</v>
      </c>
      <c r="AX203" s="480">
        <v>0</v>
      </c>
      <c r="AY203" s="480">
        <v>0</v>
      </c>
      <c r="AZ203" s="480">
        <v>0</v>
      </c>
      <c r="BA203" s="480">
        <v>0</v>
      </c>
      <c r="BB203" s="480">
        <v>0</v>
      </c>
      <c r="BC203" s="480">
        <v>0</v>
      </c>
      <c r="BD203" s="480">
        <v>0</v>
      </c>
      <c r="BE203" s="480">
        <v>0</v>
      </c>
      <c r="BF203" s="481">
        <f t="shared" si="9"/>
        <v>84</v>
      </c>
      <c r="BG203" s="481">
        <f t="shared" si="9"/>
        <v>79</v>
      </c>
      <c r="BH203" s="482">
        <f t="shared" si="10"/>
        <v>0</v>
      </c>
      <c r="BI203" s="482">
        <f t="shared" si="10"/>
        <v>0</v>
      </c>
      <c r="BJ203" s="483">
        <f t="shared" si="11"/>
        <v>84</v>
      </c>
      <c r="BK203" s="483">
        <f t="shared" si="11"/>
        <v>79</v>
      </c>
    </row>
    <row r="204" spans="1:63" x14ac:dyDescent="0.45">
      <c r="A204" s="480" t="s">
        <v>898</v>
      </c>
      <c r="B204" s="480" t="s">
        <v>461</v>
      </c>
      <c r="C204" s="480" t="s">
        <v>5</v>
      </c>
      <c r="D204" s="480" t="s">
        <v>702</v>
      </c>
      <c r="E204" s="480" t="s">
        <v>725</v>
      </c>
      <c r="F204" s="480">
        <v>0</v>
      </c>
      <c r="G204" s="480">
        <v>0</v>
      </c>
      <c r="H204" s="480">
        <v>35</v>
      </c>
      <c r="I204" s="480">
        <v>25</v>
      </c>
      <c r="J204" s="480">
        <v>43</v>
      </c>
      <c r="K204" s="480">
        <v>51</v>
      </c>
      <c r="L204" s="480">
        <v>61</v>
      </c>
      <c r="M204" s="480">
        <v>59</v>
      </c>
      <c r="N204" s="480">
        <v>66</v>
      </c>
      <c r="O204" s="480">
        <v>60</v>
      </c>
      <c r="P204" s="480">
        <v>53</v>
      </c>
      <c r="Q204" s="480">
        <v>57</v>
      </c>
      <c r="R204" s="480">
        <v>66</v>
      </c>
      <c r="S204" s="480">
        <v>70</v>
      </c>
      <c r="T204" s="480">
        <v>40</v>
      </c>
      <c r="U204" s="480">
        <v>50</v>
      </c>
      <c r="V204" s="480">
        <v>50</v>
      </c>
      <c r="W204" s="480">
        <v>66</v>
      </c>
      <c r="X204" s="480">
        <v>46</v>
      </c>
      <c r="Y204" s="480">
        <v>49</v>
      </c>
      <c r="Z204" s="480">
        <v>41</v>
      </c>
      <c r="AA204" s="480">
        <v>42</v>
      </c>
      <c r="AB204" s="480">
        <v>36</v>
      </c>
      <c r="AC204" s="480">
        <v>32</v>
      </c>
      <c r="AD204" s="480">
        <v>37</v>
      </c>
      <c r="AE204" s="480">
        <v>21</v>
      </c>
      <c r="AF204" s="480">
        <v>0</v>
      </c>
      <c r="AG204" s="480">
        <v>0</v>
      </c>
      <c r="AH204" s="480">
        <v>0</v>
      </c>
      <c r="AI204" s="480">
        <v>0</v>
      </c>
      <c r="AJ204" s="480">
        <v>0</v>
      </c>
      <c r="AK204" s="480">
        <v>0</v>
      </c>
      <c r="AL204" s="480">
        <v>0</v>
      </c>
      <c r="AM204" s="480">
        <v>0</v>
      </c>
      <c r="AN204" s="480">
        <v>0</v>
      </c>
      <c r="AO204" s="480">
        <v>0</v>
      </c>
      <c r="AP204" s="480">
        <v>0</v>
      </c>
      <c r="AQ204" s="480">
        <v>0</v>
      </c>
      <c r="AR204" s="480">
        <v>0</v>
      </c>
      <c r="AS204" s="480">
        <v>0</v>
      </c>
      <c r="AT204" s="480">
        <v>0</v>
      </c>
      <c r="AU204" s="480">
        <v>0</v>
      </c>
      <c r="AV204" s="480">
        <v>0</v>
      </c>
      <c r="AW204" s="480">
        <v>0</v>
      </c>
      <c r="AX204" s="480">
        <v>0</v>
      </c>
      <c r="AY204" s="480">
        <v>0</v>
      </c>
      <c r="AZ204" s="480">
        <v>0</v>
      </c>
      <c r="BA204" s="480">
        <v>0</v>
      </c>
      <c r="BB204" s="480">
        <v>0</v>
      </c>
      <c r="BC204" s="480">
        <v>0</v>
      </c>
      <c r="BD204" s="480">
        <v>0</v>
      </c>
      <c r="BE204" s="480">
        <v>0</v>
      </c>
      <c r="BF204" s="481">
        <f t="shared" si="9"/>
        <v>574</v>
      </c>
      <c r="BG204" s="481">
        <f t="shared" si="9"/>
        <v>582</v>
      </c>
      <c r="BH204" s="482">
        <f t="shared" si="10"/>
        <v>0</v>
      </c>
      <c r="BI204" s="482">
        <f t="shared" si="10"/>
        <v>0</v>
      </c>
      <c r="BJ204" s="483">
        <f t="shared" si="11"/>
        <v>574</v>
      </c>
      <c r="BK204" s="483">
        <f t="shared" si="11"/>
        <v>582</v>
      </c>
    </row>
    <row r="205" spans="1:63" x14ac:dyDescent="0.45">
      <c r="A205" s="480" t="s">
        <v>899</v>
      </c>
      <c r="B205" s="480" t="s">
        <v>461</v>
      </c>
      <c r="C205" s="480" t="s">
        <v>5</v>
      </c>
      <c r="D205" s="480" t="s">
        <v>702</v>
      </c>
      <c r="E205" s="480" t="s">
        <v>725</v>
      </c>
      <c r="F205" s="480">
        <v>0</v>
      </c>
      <c r="G205" s="480">
        <v>0</v>
      </c>
      <c r="H205" s="480">
        <v>0</v>
      </c>
      <c r="I205" s="480">
        <v>0</v>
      </c>
      <c r="J205" s="480">
        <v>0</v>
      </c>
      <c r="K205" s="480">
        <v>0</v>
      </c>
      <c r="L205" s="480">
        <v>0</v>
      </c>
      <c r="M205" s="480">
        <v>0</v>
      </c>
      <c r="N205" s="480">
        <v>0</v>
      </c>
      <c r="O205" s="480">
        <v>0</v>
      </c>
      <c r="P205" s="480">
        <v>0</v>
      </c>
      <c r="Q205" s="480">
        <v>0</v>
      </c>
      <c r="R205" s="480">
        <v>0</v>
      </c>
      <c r="S205" s="480">
        <v>0</v>
      </c>
      <c r="T205" s="480">
        <v>0</v>
      </c>
      <c r="U205" s="480">
        <v>0</v>
      </c>
      <c r="V205" s="480">
        <v>0</v>
      </c>
      <c r="W205" s="480">
        <v>0</v>
      </c>
      <c r="X205" s="480">
        <v>0</v>
      </c>
      <c r="Y205" s="480">
        <v>0</v>
      </c>
      <c r="Z205" s="480">
        <v>147</v>
      </c>
      <c r="AA205" s="480">
        <v>248</v>
      </c>
      <c r="AB205" s="480">
        <v>174</v>
      </c>
      <c r="AC205" s="480">
        <v>224</v>
      </c>
      <c r="AD205" s="480">
        <v>121</v>
      </c>
      <c r="AE205" s="480">
        <v>180</v>
      </c>
      <c r="AF205" s="480">
        <v>0</v>
      </c>
      <c r="AG205" s="480">
        <v>0</v>
      </c>
      <c r="AH205" s="480">
        <v>0</v>
      </c>
      <c r="AI205" s="480">
        <v>0</v>
      </c>
      <c r="AJ205" s="480">
        <v>0</v>
      </c>
      <c r="AK205" s="480">
        <v>0</v>
      </c>
      <c r="AL205" s="480">
        <v>0</v>
      </c>
      <c r="AM205" s="480">
        <v>0</v>
      </c>
      <c r="AN205" s="480">
        <v>0</v>
      </c>
      <c r="AO205" s="480">
        <v>0</v>
      </c>
      <c r="AP205" s="480">
        <v>0</v>
      </c>
      <c r="AQ205" s="480">
        <v>0</v>
      </c>
      <c r="AR205" s="480">
        <v>0</v>
      </c>
      <c r="AS205" s="480">
        <v>0</v>
      </c>
      <c r="AT205" s="480">
        <v>0</v>
      </c>
      <c r="AU205" s="480">
        <v>0</v>
      </c>
      <c r="AV205" s="480">
        <v>0</v>
      </c>
      <c r="AW205" s="480">
        <v>0</v>
      </c>
      <c r="AX205" s="480">
        <v>0</v>
      </c>
      <c r="AY205" s="480">
        <v>0</v>
      </c>
      <c r="AZ205" s="480">
        <v>0</v>
      </c>
      <c r="BA205" s="480">
        <v>0</v>
      </c>
      <c r="BB205" s="480">
        <v>0</v>
      </c>
      <c r="BC205" s="480">
        <v>0</v>
      </c>
      <c r="BD205" s="480">
        <v>0</v>
      </c>
      <c r="BE205" s="480">
        <v>0</v>
      </c>
      <c r="BF205" s="481">
        <f t="shared" si="9"/>
        <v>442</v>
      </c>
      <c r="BG205" s="481">
        <f t="shared" si="9"/>
        <v>652</v>
      </c>
      <c r="BH205" s="482">
        <f t="shared" si="10"/>
        <v>0</v>
      </c>
      <c r="BI205" s="482">
        <f t="shared" si="10"/>
        <v>0</v>
      </c>
      <c r="BJ205" s="483">
        <f t="shared" si="11"/>
        <v>442</v>
      </c>
      <c r="BK205" s="483">
        <f t="shared" si="11"/>
        <v>652</v>
      </c>
    </row>
    <row r="206" spans="1:63" x14ac:dyDescent="0.45">
      <c r="A206" s="480" t="s">
        <v>900</v>
      </c>
      <c r="B206" s="480" t="s">
        <v>461</v>
      </c>
      <c r="C206" s="480" t="s">
        <v>5</v>
      </c>
      <c r="D206" s="480" t="s">
        <v>702</v>
      </c>
      <c r="E206" s="480" t="s">
        <v>725</v>
      </c>
      <c r="F206" s="480">
        <v>0</v>
      </c>
      <c r="G206" s="480">
        <v>0</v>
      </c>
      <c r="H206" s="480">
        <v>0</v>
      </c>
      <c r="I206" s="480">
        <v>0</v>
      </c>
      <c r="J206" s="480">
        <v>0</v>
      </c>
      <c r="K206" s="480">
        <v>0</v>
      </c>
      <c r="L206" s="480">
        <v>0</v>
      </c>
      <c r="M206" s="480">
        <v>0</v>
      </c>
      <c r="N206" s="480">
        <v>0</v>
      </c>
      <c r="O206" s="480">
        <v>0</v>
      </c>
      <c r="P206" s="480">
        <v>0</v>
      </c>
      <c r="Q206" s="480">
        <v>0</v>
      </c>
      <c r="R206" s="480">
        <v>0</v>
      </c>
      <c r="S206" s="480">
        <v>0</v>
      </c>
      <c r="T206" s="480">
        <v>0</v>
      </c>
      <c r="U206" s="480">
        <v>0</v>
      </c>
      <c r="V206" s="480">
        <v>0</v>
      </c>
      <c r="W206" s="480">
        <v>0</v>
      </c>
      <c r="X206" s="480">
        <v>0</v>
      </c>
      <c r="Y206" s="480">
        <v>0</v>
      </c>
      <c r="Z206" s="480">
        <v>206</v>
      </c>
      <c r="AA206" s="480">
        <v>210</v>
      </c>
      <c r="AB206" s="480">
        <v>199</v>
      </c>
      <c r="AC206" s="480">
        <v>224</v>
      </c>
      <c r="AD206" s="480">
        <v>183</v>
      </c>
      <c r="AE206" s="480">
        <v>219</v>
      </c>
      <c r="AF206" s="480">
        <v>0</v>
      </c>
      <c r="AG206" s="480">
        <v>0</v>
      </c>
      <c r="AH206" s="480">
        <v>0</v>
      </c>
      <c r="AI206" s="480">
        <v>0</v>
      </c>
      <c r="AJ206" s="480">
        <v>0</v>
      </c>
      <c r="AK206" s="480">
        <v>0</v>
      </c>
      <c r="AL206" s="480">
        <v>0</v>
      </c>
      <c r="AM206" s="480">
        <v>0</v>
      </c>
      <c r="AN206" s="480">
        <v>0</v>
      </c>
      <c r="AO206" s="480">
        <v>0</v>
      </c>
      <c r="AP206" s="480">
        <v>0</v>
      </c>
      <c r="AQ206" s="480">
        <v>0</v>
      </c>
      <c r="AR206" s="480">
        <v>0</v>
      </c>
      <c r="AS206" s="480">
        <v>0</v>
      </c>
      <c r="AT206" s="480">
        <v>0</v>
      </c>
      <c r="AU206" s="480">
        <v>0</v>
      </c>
      <c r="AV206" s="480">
        <v>0</v>
      </c>
      <c r="AW206" s="480">
        <v>0</v>
      </c>
      <c r="AX206" s="480">
        <v>0</v>
      </c>
      <c r="AY206" s="480">
        <v>0</v>
      </c>
      <c r="AZ206" s="480">
        <v>0</v>
      </c>
      <c r="BA206" s="480">
        <v>0</v>
      </c>
      <c r="BB206" s="480">
        <v>0</v>
      </c>
      <c r="BC206" s="480">
        <v>0</v>
      </c>
      <c r="BD206" s="480">
        <v>0</v>
      </c>
      <c r="BE206" s="480">
        <v>0</v>
      </c>
      <c r="BF206" s="481">
        <f t="shared" si="9"/>
        <v>588</v>
      </c>
      <c r="BG206" s="481">
        <f t="shared" si="9"/>
        <v>653</v>
      </c>
      <c r="BH206" s="482">
        <f t="shared" si="10"/>
        <v>0</v>
      </c>
      <c r="BI206" s="482">
        <f t="shared" si="10"/>
        <v>0</v>
      </c>
      <c r="BJ206" s="483">
        <f t="shared" si="11"/>
        <v>588</v>
      </c>
      <c r="BK206" s="483">
        <f t="shared" si="11"/>
        <v>653</v>
      </c>
    </row>
    <row r="207" spans="1:63" ht="24.9" x14ac:dyDescent="0.45">
      <c r="A207" s="480" t="s">
        <v>901</v>
      </c>
      <c r="B207" s="480" t="s">
        <v>461</v>
      </c>
      <c r="C207" s="480" t="s">
        <v>5</v>
      </c>
      <c r="D207" s="480" t="s">
        <v>706</v>
      </c>
      <c r="E207" s="480" t="s">
        <v>707</v>
      </c>
      <c r="F207" s="480">
        <v>15</v>
      </c>
      <c r="G207" s="480">
        <v>18</v>
      </c>
      <c r="H207" s="480">
        <v>81</v>
      </c>
      <c r="I207" s="480">
        <v>80</v>
      </c>
      <c r="J207" s="480">
        <v>106</v>
      </c>
      <c r="K207" s="480">
        <v>99</v>
      </c>
      <c r="L207" s="480">
        <v>99</v>
      </c>
      <c r="M207" s="480">
        <v>98</v>
      </c>
      <c r="N207" s="480">
        <v>123</v>
      </c>
      <c r="O207" s="480">
        <v>113</v>
      </c>
      <c r="P207" s="480">
        <v>127</v>
      </c>
      <c r="Q207" s="480">
        <v>127</v>
      </c>
      <c r="R207" s="480">
        <v>141</v>
      </c>
      <c r="S207" s="480">
        <v>117</v>
      </c>
      <c r="T207" s="480">
        <v>140</v>
      </c>
      <c r="U207" s="480">
        <v>120</v>
      </c>
      <c r="V207" s="480">
        <v>118</v>
      </c>
      <c r="W207" s="480">
        <v>128</v>
      </c>
      <c r="X207" s="480">
        <v>112</v>
      </c>
      <c r="Y207" s="480">
        <v>137</v>
      </c>
      <c r="Z207" s="480">
        <v>88</v>
      </c>
      <c r="AA207" s="480">
        <v>127</v>
      </c>
      <c r="AB207" s="480">
        <v>107</v>
      </c>
      <c r="AC207" s="480">
        <v>110</v>
      </c>
      <c r="AD207" s="480">
        <v>81</v>
      </c>
      <c r="AE207" s="480">
        <v>107</v>
      </c>
      <c r="AF207" s="480">
        <v>0</v>
      </c>
      <c r="AG207" s="480">
        <v>0</v>
      </c>
      <c r="AH207" s="480">
        <v>0</v>
      </c>
      <c r="AI207" s="480">
        <v>0</v>
      </c>
      <c r="AJ207" s="480">
        <v>0</v>
      </c>
      <c r="AK207" s="480">
        <v>0</v>
      </c>
      <c r="AL207" s="480">
        <v>0</v>
      </c>
      <c r="AM207" s="480">
        <v>0</v>
      </c>
      <c r="AN207" s="480">
        <v>0</v>
      </c>
      <c r="AO207" s="480">
        <v>0</v>
      </c>
      <c r="AP207" s="480">
        <v>0</v>
      </c>
      <c r="AQ207" s="480">
        <v>0</v>
      </c>
      <c r="AR207" s="480">
        <v>0</v>
      </c>
      <c r="AS207" s="480">
        <v>0</v>
      </c>
      <c r="AT207" s="480">
        <v>0</v>
      </c>
      <c r="AU207" s="480">
        <v>0</v>
      </c>
      <c r="AV207" s="480">
        <v>0</v>
      </c>
      <c r="AW207" s="480">
        <v>0</v>
      </c>
      <c r="AX207" s="480">
        <v>0</v>
      </c>
      <c r="AY207" s="480">
        <v>0</v>
      </c>
      <c r="AZ207" s="480">
        <v>0</v>
      </c>
      <c r="BA207" s="480">
        <v>0</v>
      </c>
      <c r="BB207" s="480">
        <v>0</v>
      </c>
      <c r="BC207" s="480">
        <v>0</v>
      </c>
      <c r="BD207" s="480">
        <v>0</v>
      </c>
      <c r="BE207" s="480">
        <v>0</v>
      </c>
      <c r="BF207" s="481">
        <f t="shared" si="9"/>
        <v>1338</v>
      </c>
      <c r="BG207" s="481">
        <f t="shared" si="9"/>
        <v>1381</v>
      </c>
      <c r="BH207" s="482">
        <f t="shared" si="10"/>
        <v>0</v>
      </c>
      <c r="BI207" s="482">
        <f t="shared" si="10"/>
        <v>0</v>
      </c>
      <c r="BJ207" s="483">
        <f t="shared" si="11"/>
        <v>1338</v>
      </c>
      <c r="BK207" s="483">
        <f t="shared" si="11"/>
        <v>1381</v>
      </c>
    </row>
    <row r="208" spans="1:63" ht="24.9" x14ac:dyDescent="0.45">
      <c r="A208" s="480" t="s">
        <v>902</v>
      </c>
      <c r="B208" s="480" t="s">
        <v>461</v>
      </c>
      <c r="C208" s="480" t="s">
        <v>5</v>
      </c>
      <c r="D208" s="480" t="s">
        <v>706</v>
      </c>
      <c r="E208" s="480" t="s">
        <v>707</v>
      </c>
      <c r="F208" s="480">
        <v>10</v>
      </c>
      <c r="G208" s="480">
        <v>6</v>
      </c>
      <c r="H208" s="480">
        <v>26</v>
      </c>
      <c r="I208" s="480">
        <v>24</v>
      </c>
      <c r="J208" s="480">
        <v>40</v>
      </c>
      <c r="K208" s="480">
        <v>25</v>
      </c>
      <c r="L208" s="480">
        <v>46</v>
      </c>
      <c r="M208" s="480">
        <v>42</v>
      </c>
      <c r="N208" s="480">
        <v>34</v>
      </c>
      <c r="O208" s="480">
        <v>38</v>
      </c>
      <c r="P208" s="480">
        <v>27</v>
      </c>
      <c r="Q208" s="480">
        <v>40</v>
      </c>
      <c r="R208" s="480">
        <v>33</v>
      </c>
      <c r="S208" s="480">
        <v>36</v>
      </c>
      <c r="T208" s="480">
        <v>34</v>
      </c>
      <c r="U208" s="480">
        <v>36</v>
      </c>
      <c r="V208" s="480">
        <v>32</v>
      </c>
      <c r="W208" s="480">
        <v>32</v>
      </c>
      <c r="X208" s="480">
        <v>27</v>
      </c>
      <c r="Y208" s="480">
        <v>23</v>
      </c>
      <c r="Z208" s="480">
        <v>23</v>
      </c>
      <c r="AA208" s="480">
        <v>25</v>
      </c>
      <c r="AB208" s="480">
        <v>21</v>
      </c>
      <c r="AC208" s="480">
        <v>18</v>
      </c>
      <c r="AD208" s="480">
        <v>24</v>
      </c>
      <c r="AE208" s="480">
        <v>24</v>
      </c>
      <c r="AF208" s="480">
        <v>0</v>
      </c>
      <c r="AG208" s="480">
        <v>0</v>
      </c>
      <c r="AH208" s="480">
        <v>0</v>
      </c>
      <c r="AI208" s="480">
        <v>0</v>
      </c>
      <c r="AJ208" s="480">
        <v>0</v>
      </c>
      <c r="AK208" s="480">
        <v>0</v>
      </c>
      <c r="AL208" s="480">
        <v>0</v>
      </c>
      <c r="AM208" s="480">
        <v>0</v>
      </c>
      <c r="AN208" s="480">
        <v>0</v>
      </c>
      <c r="AO208" s="480">
        <v>0</v>
      </c>
      <c r="AP208" s="480">
        <v>0</v>
      </c>
      <c r="AQ208" s="480">
        <v>0</v>
      </c>
      <c r="AR208" s="480">
        <v>0</v>
      </c>
      <c r="AS208" s="480">
        <v>0</v>
      </c>
      <c r="AT208" s="480">
        <v>0</v>
      </c>
      <c r="AU208" s="480">
        <v>0</v>
      </c>
      <c r="AV208" s="480">
        <v>0</v>
      </c>
      <c r="AW208" s="480">
        <v>0</v>
      </c>
      <c r="AX208" s="480">
        <v>0</v>
      </c>
      <c r="AY208" s="480">
        <v>0</v>
      </c>
      <c r="AZ208" s="480">
        <v>0</v>
      </c>
      <c r="BA208" s="480">
        <v>0</v>
      </c>
      <c r="BB208" s="480">
        <v>0</v>
      </c>
      <c r="BC208" s="480">
        <v>0</v>
      </c>
      <c r="BD208" s="480">
        <v>0</v>
      </c>
      <c r="BE208" s="480">
        <v>0</v>
      </c>
      <c r="BF208" s="481">
        <f t="shared" si="9"/>
        <v>377</v>
      </c>
      <c r="BG208" s="481">
        <f t="shared" si="9"/>
        <v>369</v>
      </c>
      <c r="BH208" s="482">
        <f t="shared" si="10"/>
        <v>0</v>
      </c>
      <c r="BI208" s="482">
        <f t="shared" si="10"/>
        <v>0</v>
      </c>
      <c r="BJ208" s="483">
        <f t="shared" si="11"/>
        <v>377</v>
      </c>
      <c r="BK208" s="483">
        <f t="shared" si="11"/>
        <v>369</v>
      </c>
    </row>
    <row r="209" spans="1:63" ht="24.9" x14ac:dyDescent="0.45">
      <c r="A209" s="480" t="s">
        <v>903</v>
      </c>
      <c r="B209" s="480" t="s">
        <v>461</v>
      </c>
      <c r="C209" s="480" t="s">
        <v>5</v>
      </c>
      <c r="D209" s="480" t="s">
        <v>706</v>
      </c>
      <c r="E209" s="480" t="s">
        <v>707</v>
      </c>
      <c r="F209" s="480">
        <v>0</v>
      </c>
      <c r="G209" s="480">
        <v>0</v>
      </c>
      <c r="H209" s="480">
        <v>33</v>
      </c>
      <c r="I209" s="480">
        <v>23</v>
      </c>
      <c r="J209" s="480">
        <v>36</v>
      </c>
      <c r="K209" s="480">
        <v>32</v>
      </c>
      <c r="L209" s="480">
        <v>21</v>
      </c>
      <c r="M209" s="480">
        <v>20</v>
      </c>
      <c r="N209" s="480">
        <v>27</v>
      </c>
      <c r="O209" s="480">
        <v>18</v>
      </c>
      <c r="P209" s="480">
        <v>24</v>
      </c>
      <c r="Q209" s="480">
        <v>24</v>
      </c>
      <c r="R209" s="480">
        <v>19</v>
      </c>
      <c r="S209" s="480">
        <v>13</v>
      </c>
      <c r="T209" s="480">
        <v>13</v>
      </c>
      <c r="U209" s="480">
        <v>11</v>
      </c>
      <c r="V209" s="480">
        <v>17</v>
      </c>
      <c r="W209" s="480">
        <v>10</v>
      </c>
      <c r="X209" s="480">
        <v>11</v>
      </c>
      <c r="Y209" s="480">
        <v>9</v>
      </c>
      <c r="Z209" s="480">
        <v>0</v>
      </c>
      <c r="AA209" s="480">
        <v>0</v>
      </c>
      <c r="AB209" s="480">
        <v>0</v>
      </c>
      <c r="AC209" s="480">
        <v>0</v>
      </c>
      <c r="AD209" s="480">
        <v>0</v>
      </c>
      <c r="AE209" s="480">
        <v>0</v>
      </c>
      <c r="AF209" s="480">
        <v>0</v>
      </c>
      <c r="AG209" s="480">
        <v>0</v>
      </c>
      <c r="AH209" s="480">
        <v>0</v>
      </c>
      <c r="AI209" s="480">
        <v>0</v>
      </c>
      <c r="AJ209" s="480">
        <v>0</v>
      </c>
      <c r="AK209" s="480">
        <v>0</v>
      </c>
      <c r="AL209" s="480">
        <v>0</v>
      </c>
      <c r="AM209" s="480">
        <v>0</v>
      </c>
      <c r="AN209" s="480">
        <v>0</v>
      </c>
      <c r="AO209" s="480">
        <v>0</v>
      </c>
      <c r="AP209" s="480">
        <v>0</v>
      </c>
      <c r="AQ209" s="480">
        <v>0</v>
      </c>
      <c r="AR209" s="480">
        <v>0</v>
      </c>
      <c r="AS209" s="480">
        <v>0</v>
      </c>
      <c r="AT209" s="480">
        <v>0</v>
      </c>
      <c r="AU209" s="480">
        <v>0</v>
      </c>
      <c r="AV209" s="480">
        <v>0</v>
      </c>
      <c r="AW209" s="480">
        <v>0</v>
      </c>
      <c r="AX209" s="480">
        <v>0</v>
      </c>
      <c r="AY209" s="480">
        <v>0</v>
      </c>
      <c r="AZ209" s="480">
        <v>0</v>
      </c>
      <c r="BA209" s="480">
        <v>0</v>
      </c>
      <c r="BB209" s="480">
        <v>0</v>
      </c>
      <c r="BC209" s="480">
        <v>0</v>
      </c>
      <c r="BD209" s="480">
        <v>0</v>
      </c>
      <c r="BE209" s="480">
        <v>0</v>
      </c>
      <c r="BF209" s="481">
        <f t="shared" si="9"/>
        <v>201</v>
      </c>
      <c r="BG209" s="481">
        <f t="shared" si="9"/>
        <v>160</v>
      </c>
      <c r="BH209" s="482">
        <f t="shared" si="10"/>
        <v>0</v>
      </c>
      <c r="BI209" s="482">
        <f t="shared" si="10"/>
        <v>0</v>
      </c>
      <c r="BJ209" s="483">
        <f t="shared" si="11"/>
        <v>201</v>
      </c>
      <c r="BK209" s="483">
        <f t="shared" si="11"/>
        <v>160</v>
      </c>
    </row>
    <row r="210" spans="1:63" ht="24.9" x14ac:dyDescent="0.45">
      <c r="A210" s="480" t="s">
        <v>904</v>
      </c>
      <c r="B210" s="480" t="s">
        <v>461</v>
      </c>
      <c r="C210" s="480" t="s">
        <v>5</v>
      </c>
      <c r="D210" s="480" t="s">
        <v>706</v>
      </c>
      <c r="E210" s="480" t="s">
        <v>707</v>
      </c>
      <c r="F210" s="480">
        <v>0</v>
      </c>
      <c r="G210" s="480">
        <v>0</v>
      </c>
      <c r="H210" s="480">
        <v>18</v>
      </c>
      <c r="I210" s="480">
        <v>23</v>
      </c>
      <c r="J210" s="480">
        <v>22</v>
      </c>
      <c r="K210" s="480">
        <v>23</v>
      </c>
      <c r="L210" s="480">
        <v>29</v>
      </c>
      <c r="M210" s="480">
        <v>24</v>
      </c>
      <c r="N210" s="480">
        <v>0</v>
      </c>
      <c r="O210" s="480">
        <v>0</v>
      </c>
      <c r="P210" s="480">
        <v>0</v>
      </c>
      <c r="Q210" s="480">
        <v>0</v>
      </c>
      <c r="R210" s="480">
        <v>0</v>
      </c>
      <c r="S210" s="480">
        <v>0</v>
      </c>
      <c r="T210" s="480">
        <v>0</v>
      </c>
      <c r="U210" s="480">
        <v>0</v>
      </c>
      <c r="V210" s="480">
        <v>0</v>
      </c>
      <c r="W210" s="480">
        <v>0</v>
      </c>
      <c r="X210" s="480">
        <v>0</v>
      </c>
      <c r="Y210" s="480">
        <v>0</v>
      </c>
      <c r="Z210" s="480">
        <v>0</v>
      </c>
      <c r="AA210" s="480">
        <v>0</v>
      </c>
      <c r="AB210" s="480">
        <v>0</v>
      </c>
      <c r="AC210" s="480">
        <v>0</v>
      </c>
      <c r="AD210" s="480">
        <v>0</v>
      </c>
      <c r="AE210" s="480">
        <v>0</v>
      </c>
      <c r="AF210" s="480">
        <v>0</v>
      </c>
      <c r="AG210" s="480">
        <v>0</v>
      </c>
      <c r="AH210" s="480">
        <v>0</v>
      </c>
      <c r="AI210" s="480">
        <v>0</v>
      </c>
      <c r="AJ210" s="480">
        <v>0</v>
      </c>
      <c r="AK210" s="480">
        <v>0</v>
      </c>
      <c r="AL210" s="480">
        <v>0</v>
      </c>
      <c r="AM210" s="480">
        <v>0</v>
      </c>
      <c r="AN210" s="480">
        <v>0</v>
      </c>
      <c r="AO210" s="480">
        <v>0</v>
      </c>
      <c r="AP210" s="480">
        <v>0</v>
      </c>
      <c r="AQ210" s="480">
        <v>0</v>
      </c>
      <c r="AR210" s="480">
        <v>0</v>
      </c>
      <c r="AS210" s="480">
        <v>0</v>
      </c>
      <c r="AT210" s="480">
        <v>0</v>
      </c>
      <c r="AU210" s="480">
        <v>0</v>
      </c>
      <c r="AV210" s="480">
        <v>0</v>
      </c>
      <c r="AW210" s="480">
        <v>0</v>
      </c>
      <c r="AX210" s="480">
        <v>0</v>
      </c>
      <c r="AY210" s="480">
        <v>0</v>
      </c>
      <c r="AZ210" s="480">
        <v>0</v>
      </c>
      <c r="BA210" s="480">
        <v>0</v>
      </c>
      <c r="BB210" s="480">
        <v>0</v>
      </c>
      <c r="BC210" s="480">
        <v>0</v>
      </c>
      <c r="BD210" s="480">
        <v>0</v>
      </c>
      <c r="BE210" s="480">
        <v>0</v>
      </c>
      <c r="BF210" s="481">
        <f t="shared" si="9"/>
        <v>69</v>
      </c>
      <c r="BG210" s="481">
        <f t="shared" si="9"/>
        <v>70</v>
      </c>
      <c r="BH210" s="482">
        <f t="shared" si="10"/>
        <v>0</v>
      </c>
      <c r="BI210" s="482">
        <f t="shared" si="10"/>
        <v>0</v>
      </c>
      <c r="BJ210" s="483">
        <f t="shared" si="11"/>
        <v>69</v>
      </c>
      <c r="BK210" s="483">
        <f t="shared" si="11"/>
        <v>70</v>
      </c>
    </row>
    <row r="211" spans="1:63" ht="24.9" x14ac:dyDescent="0.45">
      <c r="A211" s="480" t="s">
        <v>1180</v>
      </c>
      <c r="B211" s="480" t="s">
        <v>461</v>
      </c>
      <c r="C211" s="480" t="s">
        <v>5</v>
      </c>
      <c r="D211" s="480" t="s">
        <v>706</v>
      </c>
      <c r="E211" s="480" t="s">
        <v>707</v>
      </c>
      <c r="F211" s="480">
        <v>16</v>
      </c>
      <c r="G211" s="480">
        <v>10</v>
      </c>
      <c r="H211" s="480">
        <v>43</v>
      </c>
      <c r="I211" s="480">
        <v>31</v>
      </c>
      <c r="J211" s="480">
        <v>42</v>
      </c>
      <c r="K211" s="480">
        <v>39</v>
      </c>
      <c r="L211" s="480">
        <v>46</v>
      </c>
      <c r="M211" s="480">
        <v>46</v>
      </c>
      <c r="N211" s="480">
        <v>48</v>
      </c>
      <c r="O211" s="480">
        <v>47</v>
      </c>
      <c r="P211" s="480">
        <v>46</v>
      </c>
      <c r="Q211" s="480">
        <v>41</v>
      </c>
      <c r="R211" s="480">
        <v>46</v>
      </c>
      <c r="S211" s="480">
        <v>60</v>
      </c>
      <c r="T211" s="480">
        <v>41</v>
      </c>
      <c r="U211" s="480">
        <v>41</v>
      </c>
      <c r="V211" s="480">
        <v>39</v>
      </c>
      <c r="W211" s="480">
        <v>35</v>
      </c>
      <c r="X211" s="480">
        <v>40</v>
      </c>
      <c r="Y211" s="480">
        <v>25</v>
      </c>
      <c r="Z211" s="480">
        <v>24</v>
      </c>
      <c r="AA211" s="480">
        <v>18</v>
      </c>
      <c r="AB211" s="480">
        <v>28</v>
      </c>
      <c r="AC211" s="480">
        <v>25</v>
      </c>
      <c r="AD211" s="480">
        <v>23</v>
      </c>
      <c r="AE211" s="480">
        <v>27</v>
      </c>
      <c r="AF211" s="480">
        <v>0</v>
      </c>
      <c r="AG211" s="480">
        <v>0</v>
      </c>
      <c r="AH211" s="480">
        <v>0</v>
      </c>
      <c r="AI211" s="480">
        <v>0</v>
      </c>
      <c r="AJ211" s="480">
        <v>0</v>
      </c>
      <c r="AK211" s="480">
        <v>0</v>
      </c>
      <c r="AL211" s="480">
        <v>0</v>
      </c>
      <c r="AM211" s="480">
        <v>0</v>
      </c>
      <c r="AN211" s="480">
        <v>0</v>
      </c>
      <c r="AO211" s="480">
        <v>0</v>
      </c>
      <c r="AP211" s="480">
        <v>0</v>
      </c>
      <c r="AQ211" s="480">
        <v>0</v>
      </c>
      <c r="AR211" s="480">
        <v>0</v>
      </c>
      <c r="AS211" s="480">
        <v>0</v>
      </c>
      <c r="AT211" s="480">
        <v>0</v>
      </c>
      <c r="AU211" s="480">
        <v>0</v>
      </c>
      <c r="AV211" s="480">
        <v>0</v>
      </c>
      <c r="AW211" s="480">
        <v>0</v>
      </c>
      <c r="AX211" s="480">
        <v>0</v>
      </c>
      <c r="AY211" s="480">
        <v>0</v>
      </c>
      <c r="AZ211" s="480">
        <v>0</v>
      </c>
      <c r="BA211" s="480">
        <v>0</v>
      </c>
      <c r="BB211" s="480">
        <v>0</v>
      </c>
      <c r="BC211" s="480">
        <v>0</v>
      </c>
      <c r="BD211" s="480">
        <v>0</v>
      </c>
      <c r="BE211" s="480">
        <v>0</v>
      </c>
      <c r="BF211" s="481">
        <f t="shared" si="9"/>
        <v>482</v>
      </c>
      <c r="BG211" s="481">
        <f t="shared" si="9"/>
        <v>445</v>
      </c>
      <c r="BH211" s="482">
        <f t="shared" si="10"/>
        <v>0</v>
      </c>
      <c r="BI211" s="482">
        <f t="shared" si="10"/>
        <v>0</v>
      </c>
      <c r="BJ211" s="483">
        <f t="shared" si="11"/>
        <v>482</v>
      </c>
      <c r="BK211" s="483">
        <f t="shared" si="11"/>
        <v>445</v>
      </c>
    </row>
    <row r="212" spans="1:63" ht="24.9" x14ac:dyDescent="0.45">
      <c r="A212" s="480" t="s">
        <v>905</v>
      </c>
      <c r="B212" s="480" t="s">
        <v>461</v>
      </c>
      <c r="C212" s="480" t="s">
        <v>5</v>
      </c>
      <c r="D212" s="480" t="s">
        <v>706</v>
      </c>
      <c r="E212" s="480" t="s">
        <v>869</v>
      </c>
      <c r="F212" s="480">
        <v>0</v>
      </c>
      <c r="G212" s="480">
        <v>0</v>
      </c>
      <c r="H212" s="480">
        <v>3</v>
      </c>
      <c r="I212" s="480">
        <v>1</v>
      </c>
      <c r="J212" s="480">
        <v>12</v>
      </c>
      <c r="K212" s="480">
        <v>4</v>
      </c>
      <c r="L212" s="480">
        <v>8</v>
      </c>
      <c r="M212" s="480">
        <v>2</v>
      </c>
      <c r="N212" s="480">
        <v>6</v>
      </c>
      <c r="O212" s="480">
        <v>1</v>
      </c>
      <c r="P212" s="480">
        <v>10</v>
      </c>
      <c r="Q212" s="480">
        <v>8</v>
      </c>
      <c r="R212" s="480">
        <v>2</v>
      </c>
      <c r="S212" s="480">
        <v>0</v>
      </c>
      <c r="T212" s="480">
        <v>2</v>
      </c>
      <c r="U212" s="480">
        <v>2</v>
      </c>
      <c r="V212" s="480">
        <v>5</v>
      </c>
      <c r="W212" s="480">
        <v>4</v>
      </c>
      <c r="X212" s="480">
        <v>0</v>
      </c>
      <c r="Y212" s="480">
        <v>5</v>
      </c>
      <c r="Z212" s="480">
        <v>3</v>
      </c>
      <c r="AA212" s="480">
        <v>3</v>
      </c>
      <c r="AB212" s="480">
        <v>5</v>
      </c>
      <c r="AC212" s="480">
        <v>3</v>
      </c>
      <c r="AD212" s="480">
        <v>3</v>
      </c>
      <c r="AE212" s="480">
        <v>3</v>
      </c>
      <c r="AF212" s="480">
        <v>0</v>
      </c>
      <c r="AG212" s="480">
        <v>0</v>
      </c>
      <c r="AH212" s="480">
        <v>0</v>
      </c>
      <c r="AI212" s="480">
        <v>0</v>
      </c>
      <c r="AJ212" s="480">
        <v>0</v>
      </c>
      <c r="AK212" s="480">
        <v>0</v>
      </c>
      <c r="AL212" s="480">
        <v>0</v>
      </c>
      <c r="AM212" s="480">
        <v>0</v>
      </c>
      <c r="AN212" s="480">
        <v>0</v>
      </c>
      <c r="AO212" s="480">
        <v>0</v>
      </c>
      <c r="AP212" s="480">
        <v>0</v>
      </c>
      <c r="AQ212" s="480">
        <v>0</v>
      </c>
      <c r="AR212" s="480">
        <v>0</v>
      </c>
      <c r="AS212" s="480">
        <v>0</v>
      </c>
      <c r="AT212" s="480">
        <v>0</v>
      </c>
      <c r="AU212" s="480">
        <v>0</v>
      </c>
      <c r="AV212" s="480">
        <v>0</v>
      </c>
      <c r="AW212" s="480">
        <v>0</v>
      </c>
      <c r="AX212" s="480">
        <v>0</v>
      </c>
      <c r="AY212" s="480">
        <v>0</v>
      </c>
      <c r="AZ212" s="480">
        <v>0</v>
      </c>
      <c r="BA212" s="480">
        <v>0</v>
      </c>
      <c r="BB212" s="480">
        <v>0</v>
      </c>
      <c r="BC212" s="480">
        <v>0</v>
      </c>
      <c r="BD212" s="480">
        <v>0</v>
      </c>
      <c r="BE212" s="480">
        <v>0</v>
      </c>
      <c r="BF212" s="481">
        <f t="shared" si="9"/>
        <v>59</v>
      </c>
      <c r="BG212" s="481">
        <f t="shared" si="9"/>
        <v>36</v>
      </c>
      <c r="BH212" s="482">
        <f t="shared" si="10"/>
        <v>0</v>
      </c>
      <c r="BI212" s="482">
        <f t="shared" si="10"/>
        <v>0</v>
      </c>
      <c r="BJ212" s="483">
        <f t="shared" si="11"/>
        <v>59</v>
      </c>
      <c r="BK212" s="483">
        <f t="shared" si="11"/>
        <v>36</v>
      </c>
    </row>
    <row r="213" spans="1:63" ht="24.9" x14ac:dyDescent="0.45">
      <c r="A213" s="480" t="s">
        <v>906</v>
      </c>
      <c r="B213" s="480" t="s">
        <v>461</v>
      </c>
      <c r="C213" s="480" t="s">
        <v>5</v>
      </c>
      <c r="D213" s="480" t="s">
        <v>706</v>
      </c>
      <c r="E213" s="480" t="s">
        <v>869</v>
      </c>
      <c r="F213" s="480">
        <v>0</v>
      </c>
      <c r="G213" s="480">
        <v>0</v>
      </c>
      <c r="H213" s="480">
        <v>7</v>
      </c>
      <c r="I213" s="480">
        <v>3</v>
      </c>
      <c r="J213" s="480">
        <v>7</v>
      </c>
      <c r="K213" s="480">
        <v>4</v>
      </c>
      <c r="L213" s="480">
        <v>4</v>
      </c>
      <c r="M213" s="480">
        <v>5</v>
      </c>
      <c r="N213" s="480">
        <v>0</v>
      </c>
      <c r="O213" s="480">
        <v>0</v>
      </c>
      <c r="P213" s="480">
        <v>0</v>
      </c>
      <c r="Q213" s="480">
        <v>0</v>
      </c>
      <c r="R213" s="480">
        <v>0</v>
      </c>
      <c r="S213" s="480">
        <v>0</v>
      </c>
      <c r="T213" s="480">
        <v>0</v>
      </c>
      <c r="U213" s="480">
        <v>0</v>
      </c>
      <c r="V213" s="480">
        <v>0</v>
      </c>
      <c r="W213" s="480">
        <v>0</v>
      </c>
      <c r="X213" s="480">
        <v>0</v>
      </c>
      <c r="Y213" s="480">
        <v>0</v>
      </c>
      <c r="Z213" s="480">
        <v>0</v>
      </c>
      <c r="AA213" s="480">
        <v>0</v>
      </c>
      <c r="AB213" s="480">
        <v>0</v>
      </c>
      <c r="AC213" s="480">
        <v>0</v>
      </c>
      <c r="AD213" s="480">
        <v>0</v>
      </c>
      <c r="AE213" s="480">
        <v>0</v>
      </c>
      <c r="AF213" s="480">
        <v>0</v>
      </c>
      <c r="AG213" s="480">
        <v>0</v>
      </c>
      <c r="AH213" s="480">
        <v>0</v>
      </c>
      <c r="AI213" s="480">
        <v>0</v>
      </c>
      <c r="AJ213" s="480">
        <v>0</v>
      </c>
      <c r="AK213" s="480">
        <v>0</v>
      </c>
      <c r="AL213" s="480">
        <v>0</v>
      </c>
      <c r="AM213" s="480">
        <v>0</v>
      </c>
      <c r="AN213" s="480">
        <v>0</v>
      </c>
      <c r="AO213" s="480">
        <v>0</v>
      </c>
      <c r="AP213" s="480">
        <v>0</v>
      </c>
      <c r="AQ213" s="480">
        <v>0</v>
      </c>
      <c r="AR213" s="480">
        <v>0</v>
      </c>
      <c r="AS213" s="480">
        <v>0</v>
      </c>
      <c r="AT213" s="480">
        <v>0</v>
      </c>
      <c r="AU213" s="480">
        <v>0</v>
      </c>
      <c r="AV213" s="480">
        <v>0</v>
      </c>
      <c r="AW213" s="480">
        <v>0</v>
      </c>
      <c r="AX213" s="480">
        <v>0</v>
      </c>
      <c r="AY213" s="480">
        <v>0</v>
      </c>
      <c r="AZ213" s="480">
        <v>0</v>
      </c>
      <c r="BA213" s="480">
        <v>0</v>
      </c>
      <c r="BB213" s="480">
        <v>0</v>
      </c>
      <c r="BC213" s="480">
        <v>0</v>
      </c>
      <c r="BD213" s="480">
        <v>0</v>
      </c>
      <c r="BE213" s="480">
        <v>0</v>
      </c>
      <c r="BF213" s="481">
        <f t="shared" si="9"/>
        <v>18</v>
      </c>
      <c r="BG213" s="481">
        <f t="shared" si="9"/>
        <v>12</v>
      </c>
      <c r="BH213" s="482">
        <f t="shared" si="10"/>
        <v>0</v>
      </c>
      <c r="BI213" s="482">
        <f t="shared" si="10"/>
        <v>0</v>
      </c>
      <c r="BJ213" s="483">
        <f t="shared" si="11"/>
        <v>18</v>
      </c>
      <c r="BK213" s="483">
        <f t="shared" si="11"/>
        <v>12</v>
      </c>
    </row>
    <row r="214" spans="1:63" ht="24.9" x14ac:dyDescent="0.45">
      <c r="A214" s="480" t="s">
        <v>907</v>
      </c>
      <c r="B214" s="480" t="s">
        <v>461</v>
      </c>
      <c r="C214" s="480" t="s">
        <v>5</v>
      </c>
      <c r="D214" s="480" t="s">
        <v>706</v>
      </c>
      <c r="E214" s="480" t="s">
        <v>707</v>
      </c>
      <c r="F214" s="480">
        <v>6</v>
      </c>
      <c r="G214" s="480">
        <v>6</v>
      </c>
      <c r="H214" s="480">
        <v>24</v>
      </c>
      <c r="I214" s="480">
        <v>25</v>
      </c>
      <c r="J214" s="480">
        <v>9</v>
      </c>
      <c r="K214" s="480">
        <v>10</v>
      </c>
      <c r="L214" s="480">
        <v>0</v>
      </c>
      <c r="M214" s="480">
        <v>0</v>
      </c>
      <c r="N214" s="480">
        <v>0</v>
      </c>
      <c r="O214" s="480">
        <v>0</v>
      </c>
      <c r="P214" s="480">
        <v>0</v>
      </c>
      <c r="Q214" s="480">
        <v>0</v>
      </c>
      <c r="R214" s="480">
        <v>0</v>
      </c>
      <c r="S214" s="480">
        <v>0</v>
      </c>
      <c r="T214" s="480">
        <v>0</v>
      </c>
      <c r="U214" s="480">
        <v>0</v>
      </c>
      <c r="V214" s="480">
        <v>0</v>
      </c>
      <c r="W214" s="480">
        <v>0</v>
      </c>
      <c r="X214" s="480">
        <v>0</v>
      </c>
      <c r="Y214" s="480">
        <v>0</v>
      </c>
      <c r="Z214" s="480">
        <v>0</v>
      </c>
      <c r="AA214" s="480">
        <v>0</v>
      </c>
      <c r="AB214" s="480">
        <v>0</v>
      </c>
      <c r="AC214" s="480">
        <v>0</v>
      </c>
      <c r="AD214" s="480">
        <v>0</v>
      </c>
      <c r="AE214" s="480">
        <v>0</v>
      </c>
      <c r="AF214" s="480">
        <v>0</v>
      </c>
      <c r="AG214" s="480">
        <v>0</v>
      </c>
      <c r="AH214" s="480">
        <v>0</v>
      </c>
      <c r="AI214" s="480">
        <v>0</v>
      </c>
      <c r="AJ214" s="480">
        <v>0</v>
      </c>
      <c r="AK214" s="480">
        <v>0</v>
      </c>
      <c r="AL214" s="480">
        <v>0</v>
      </c>
      <c r="AM214" s="480">
        <v>0</v>
      </c>
      <c r="AN214" s="480">
        <v>0</v>
      </c>
      <c r="AO214" s="480">
        <v>0</v>
      </c>
      <c r="AP214" s="480">
        <v>0</v>
      </c>
      <c r="AQ214" s="480">
        <v>0</v>
      </c>
      <c r="AR214" s="480">
        <v>0</v>
      </c>
      <c r="AS214" s="480">
        <v>0</v>
      </c>
      <c r="AT214" s="480">
        <v>0</v>
      </c>
      <c r="AU214" s="480">
        <v>0</v>
      </c>
      <c r="AV214" s="480">
        <v>0</v>
      </c>
      <c r="AW214" s="480">
        <v>0</v>
      </c>
      <c r="AX214" s="480">
        <v>0</v>
      </c>
      <c r="AY214" s="480">
        <v>0</v>
      </c>
      <c r="AZ214" s="480">
        <v>0</v>
      </c>
      <c r="BA214" s="480">
        <v>0</v>
      </c>
      <c r="BB214" s="480">
        <v>0</v>
      </c>
      <c r="BC214" s="480">
        <v>0</v>
      </c>
      <c r="BD214" s="480">
        <v>0</v>
      </c>
      <c r="BE214" s="480">
        <v>0</v>
      </c>
      <c r="BF214" s="481">
        <f t="shared" si="9"/>
        <v>39</v>
      </c>
      <c r="BG214" s="481">
        <f t="shared" si="9"/>
        <v>41</v>
      </c>
      <c r="BH214" s="482">
        <f t="shared" si="10"/>
        <v>0</v>
      </c>
      <c r="BI214" s="482">
        <f t="shared" si="10"/>
        <v>0</v>
      </c>
      <c r="BJ214" s="483">
        <f t="shared" si="11"/>
        <v>39</v>
      </c>
      <c r="BK214" s="483">
        <f t="shared" si="11"/>
        <v>41</v>
      </c>
    </row>
    <row r="215" spans="1:63" ht="24.9" x14ac:dyDescent="0.45">
      <c r="A215" s="480" t="s">
        <v>1181</v>
      </c>
      <c r="B215" s="480" t="s">
        <v>461</v>
      </c>
      <c r="C215" s="480" t="s">
        <v>5</v>
      </c>
      <c r="D215" s="480" t="s">
        <v>706</v>
      </c>
      <c r="E215" s="480" t="s">
        <v>707</v>
      </c>
      <c r="F215" s="480">
        <v>0</v>
      </c>
      <c r="G215" s="480">
        <v>0</v>
      </c>
      <c r="H215" s="480">
        <v>0</v>
      </c>
      <c r="I215" s="480">
        <v>0</v>
      </c>
      <c r="J215" s="480">
        <v>0</v>
      </c>
      <c r="K215" s="480">
        <v>0</v>
      </c>
      <c r="L215" s="480">
        <v>0</v>
      </c>
      <c r="M215" s="480">
        <v>0</v>
      </c>
      <c r="N215" s="480">
        <v>16</v>
      </c>
      <c r="O215" s="480">
        <v>15</v>
      </c>
      <c r="P215" s="480">
        <v>9</v>
      </c>
      <c r="Q215" s="480">
        <v>6</v>
      </c>
      <c r="R215" s="480">
        <v>0</v>
      </c>
      <c r="S215" s="480">
        <v>0</v>
      </c>
      <c r="T215" s="480">
        <v>0</v>
      </c>
      <c r="U215" s="480">
        <v>0</v>
      </c>
      <c r="V215" s="480">
        <v>0</v>
      </c>
      <c r="W215" s="480">
        <v>0</v>
      </c>
      <c r="X215" s="480">
        <v>0</v>
      </c>
      <c r="Y215" s="480">
        <v>0</v>
      </c>
      <c r="Z215" s="480">
        <v>0</v>
      </c>
      <c r="AA215" s="480">
        <v>0</v>
      </c>
      <c r="AB215" s="480">
        <v>0</v>
      </c>
      <c r="AC215" s="480">
        <v>0</v>
      </c>
      <c r="AD215" s="480">
        <v>0</v>
      </c>
      <c r="AE215" s="480">
        <v>0</v>
      </c>
      <c r="AF215" s="480">
        <v>0</v>
      </c>
      <c r="AG215" s="480">
        <v>0</v>
      </c>
      <c r="AH215" s="480">
        <v>0</v>
      </c>
      <c r="AI215" s="480">
        <v>0</v>
      </c>
      <c r="AJ215" s="480">
        <v>0</v>
      </c>
      <c r="AK215" s="480">
        <v>0</v>
      </c>
      <c r="AL215" s="480">
        <v>0</v>
      </c>
      <c r="AM215" s="480">
        <v>0</v>
      </c>
      <c r="AN215" s="480">
        <v>0</v>
      </c>
      <c r="AO215" s="480">
        <v>0</v>
      </c>
      <c r="AP215" s="480">
        <v>0</v>
      </c>
      <c r="AQ215" s="480">
        <v>0</v>
      </c>
      <c r="AR215" s="480">
        <v>0</v>
      </c>
      <c r="AS215" s="480">
        <v>0</v>
      </c>
      <c r="AT215" s="480">
        <v>0</v>
      </c>
      <c r="AU215" s="480">
        <v>0</v>
      </c>
      <c r="AV215" s="480">
        <v>0</v>
      </c>
      <c r="AW215" s="480">
        <v>0</v>
      </c>
      <c r="AX215" s="480">
        <v>0</v>
      </c>
      <c r="AY215" s="480">
        <v>0</v>
      </c>
      <c r="AZ215" s="480">
        <v>0</v>
      </c>
      <c r="BA215" s="480">
        <v>0</v>
      </c>
      <c r="BB215" s="480">
        <v>0</v>
      </c>
      <c r="BC215" s="480">
        <v>0</v>
      </c>
      <c r="BD215" s="480">
        <v>0</v>
      </c>
      <c r="BE215" s="480">
        <v>0</v>
      </c>
      <c r="BF215" s="481">
        <f t="shared" si="9"/>
        <v>25</v>
      </c>
      <c r="BG215" s="481">
        <f t="shared" si="9"/>
        <v>21</v>
      </c>
      <c r="BH215" s="482">
        <f t="shared" si="10"/>
        <v>0</v>
      </c>
      <c r="BI215" s="482">
        <f t="shared" si="10"/>
        <v>0</v>
      </c>
      <c r="BJ215" s="483">
        <f t="shared" si="11"/>
        <v>25</v>
      </c>
      <c r="BK215" s="483">
        <f t="shared" si="11"/>
        <v>21</v>
      </c>
    </row>
    <row r="216" spans="1:63" ht="24.9" x14ac:dyDescent="0.45">
      <c r="A216" s="480" t="s">
        <v>1182</v>
      </c>
      <c r="B216" s="480" t="s">
        <v>461</v>
      </c>
      <c r="C216" s="480" t="s">
        <v>5</v>
      </c>
      <c r="D216" s="480" t="s">
        <v>501</v>
      </c>
      <c r="E216" s="480"/>
      <c r="F216" s="480">
        <v>0</v>
      </c>
      <c r="G216" s="480">
        <v>0</v>
      </c>
      <c r="H216" s="480">
        <v>40</v>
      </c>
      <c r="I216" s="480">
        <v>35</v>
      </c>
      <c r="J216" s="480">
        <v>39</v>
      </c>
      <c r="K216" s="480">
        <v>48</v>
      </c>
      <c r="L216" s="480">
        <v>39</v>
      </c>
      <c r="M216" s="480">
        <v>56</v>
      </c>
      <c r="N216" s="480">
        <v>57</v>
      </c>
      <c r="O216" s="480">
        <v>47</v>
      </c>
      <c r="P216" s="480">
        <v>64</v>
      </c>
      <c r="Q216" s="480">
        <v>71</v>
      </c>
      <c r="R216" s="480">
        <v>65</v>
      </c>
      <c r="S216" s="480">
        <v>58</v>
      </c>
      <c r="T216" s="480">
        <v>58</v>
      </c>
      <c r="U216" s="480">
        <v>68</v>
      </c>
      <c r="V216" s="480">
        <v>65</v>
      </c>
      <c r="W216" s="480">
        <v>71</v>
      </c>
      <c r="X216" s="480">
        <v>72</v>
      </c>
      <c r="Y216" s="480">
        <v>65</v>
      </c>
      <c r="Z216" s="480">
        <v>32</v>
      </c>
      <c r="AA216" s="480">
        <v>32</v>
      </c>
      <c r="AB216" s="480">
        <v>47</v>
      </c>
      <c r="AC216" s="480">
        <v>19</v>
      </c>
      <c r="AD216" s="480">
        <v>27</v>
      </c>
      <c r="AE216" s="480">
        <v>28</v>
      </c>
      <c r="AF216" s="480">
        <v>0</v>
      </c>
      <c r="AG216" s="480">
        <v>0</v>
      </c>
      <c r="AH216" s="480">
        <v>0</v>
      </c>
      <c r="AI216" s="480">
        <v>0</v>
      </c>
      <c r="AJ216" s="480">
        <v>0</v>
      </c>
      <c r="AK216" s="480">
        <v>0</v>
      </c>
      <c r="AL216" s="480">
        <v>0</v>
      </c>
      <c r="AM216" s="480">
        <v>0</v>
      </c>
      <c r="AN216" s="480">
        <v>0</v>
      </c>
      <c r="AO216" s="480">
        <v>0</v>
      </c>
      <c r="AP216" s="480">
        <v>0</v>
      </c>
      <c r="AQ216" s="480">
        <v>0</v>
      </c>
      <c r="AR216" s="480">
        <v>0</v>
      </c>
      <c r="AS216" s="480">
        <v>0</v>
      </c>
      <c r="AT216" s="480">
        <v>0</v>
      </c>
      <c r="AU216" s="480">
        <v>0</v>
      </c>
      <c r="AV216" s="480">
        <v>0</v>
      </c>
      <c r="AW216" s="480">
        <v>0</v>
      </c>
      <c r="AX216" s="480">
        <v>0</v>
      </c>
      <c r="AY216" s="480">
        <v>0</v>
      </c>
      <c r="AZ216" s="480">
        <v>0</v>
      </c>
      <c r="BA216" s="480">
        <v>0</v>
      </c>
      <c r="BB216" s="480">
        <v>0</v>
      </c>
      <c r="BC216" s="480">
        <v>0</v>
      </c>
      <c r="BD216" s="480">
        <v>0</v>
      </c>
      <c r="BE216" s="480">
        <v>0</v>
      </c>
      <c r="BF216" s="481">
        <f t="shared" si="9"/>
        <v>605</v>
      </c>
      <c r="BG216" s="481">
        <f t="shared" si="9"/>
        <v>598</v>
      </c>
      <c r="BH216" s="482">
        <f t="shared" si="10"/>
        <v>0</v>
      </c>
      <c r="BI216" s="482">
        <f t="shared" si="10"/>
        <v>0</v>
      </c>
      <c r="BJ216" s="483">
        <f t="shared" si="11"/>
        <v>605</v>
      </c>
      <c r="BK216" s="483">
        <f t="shared" si="11"/>
        <v>598</v>
      </c>
    </row>
    <row r="217" spans="1:63" ht="24.9" x14ac:dyDescent="0.45">
      <c r="A217" s="480" t="s">
        <v>1183</v>
      </c>
      <c r="B217" s="480" t="s">
        <v>461</v>
      </c>
      <c r="C217" s="480" t="s">
        <v>5</v>
      </c>
      <c r="D217" s="480" t="s">
        <v>501</v>
      </c>
      <c r="E217" s="480"/>
      <c r="F217" s="480">
        <v>0</v>
      </c>
      <c r="G217" s="480">
        <v>0</v>
      </c>
      <c r="H217" s="480">
        <v>56</v>
      </c>
      <c r="I217" s="480">
        <v>46</v>
      </c>
      <c r="J217" s="480">
        <v>38</v>
      </c>
      <c r="K217" s="480">
        <v>37</v>
      </c>
      <c r="L217" s="480">
        <v>39</v>
      </c>
      <c r="M217" s="480">
        <v>41</v>
      </c>
      <c r="N217" s="480">
        <v>41</v>
      </c>
      <c r="O217" s="480">
        <v>66</v>
      </c>
      <c r="P217" s="480">
        <v>76</v>
      </c>
      <c r="Q217" s="480">
        <v>48</v>
      </c>
      <c r="R217" s="480">
        <v>64</v>
      </c>
      <c r="S217" s="480">
        <v>52</v>
      </c>
      <c r="T217" s="480">
        <v>44</v>
      </c>
      <c r="U217" s="480">
        <v>57</v>
      </c>
      <c r="V217" s="480">
        <v>64</v>
      </c>
      <c r="W217" s="480">
        <v>70</v>
      </c>
      <c r="X217" s="480">
        <v>69</v>
      </c>
      <c r="Y217" s="480">
        <v>67</v>
      </c>
      <c r="Z217" s="480">
        <v>24</v>
      </c>
      <c r="AA217" s="480">
        <v>37</v>
      </c>
      <c r="AB217" s="480">
        <v>64</v>
      </c>
      <c r="AC217" s="480">
        <v>41</v>
      </c>
      <c r="AD217" s="480">
        <v>46</v>
      </c>
      <c r="AE217" s="480">
        <v>47</v>
      </c>
      <c r="AF217" s="480">
        <v>0</v>
      </c>
      <c r="AG217" s="480">
        <v>0</v>
      </c>
      <c r="AH217" s="480">
        <v>0</v>
      </c>
      <c r="AI217" s="480">
        <v>0</v>
      </c>
      <c r="AJ217" s="480">
        <v>0</v>
      </c>
      <c r="AK217" s="480">
        <v>0</v>
      </c>
      <c r="AL217" s="480">
        <v>0</v>
      </c>
      <c r="AM217" s="480">
        <v>0</v>
      </c>
      <c r="AN217" s="480">
        <v>0</v>
      </c>
      <c r="AO217" s="480">
        <v>0</v>
      </c>
      <c r="AP217" s="480">
        <v>0</v>
      </c>
      <c r="AQ217" s="480">
        <v>0</v>
      </c>
      <c r="AR217" s="480">
        <v>0</v>
      </c>
      <c r="AS217" s="480">
        <v>0</v>
      </c>
      <c r="AT217" s="480">
        <v>0</v>
      </c>
      <c r="AU217" s="480">
        <v>0</v>
      </c>
      <c r="AV217" s="480">
        <v>0</v>
      </c>
      <c r="AW217" s="480">
        <v>0</v>
      </c>
      <c r="AX217" s="480">
        <v>0</v>
      </c>
      <c r="AY217" s="480">
        <v>0</v>
      </c>
      <c r="AZ217" s="480">
        <v>0</v>
      </c>
      <c r="BA217" s="480">
        <v>0</v>
      </c>
      <c r="BB217" s="480">
        <v>0</v>
      </c>
      <c r="BC217" s="480">
        <v>0</v>
      </c>
      <c r="BD217" s="480">
        <v>0</v>
      </c>
      <c r="BE217" s="480">
        <v>0</v>
      </c>
      <c r="BF217" s="481">
        <f t="shared" si="9"/>
        <v>625</v>
      </c>
      <c r="BG217" s="481">
        <f t="shared" si="9"/>
        <v>609</v>
      </c>
      <c r="BH217" s="482">
        <f t="shared" si="10"/>
        <v>0</v>
      </c>
      <c r="BI217" s="482">
        <f t="shared" si="10"/>
        <v>0</v>
      </c>
      <c r="BJ217" s="483">
        <f t="shared" si="11"/>
        <v>625</v>
      </c>
      <c r="BK217" s="483">
        <f t="shared" si="11"/>
        <v>609</v>
      </c>
    </row>
    <row r="218" spans="1:63" ht="24.9" x14ac:dyDescent="0.45">
      <c r="A218" s="480" t="s">
        <v>1184</v>
      </c>
      <c r="B218" s="480" t="s">
        <v>461</v>
      </c>
      <c r="C218" s="480" t="s">
        <v>5</v>
      </c>
      <c r="D218" s="480" t="s">
        <v>501</v>
      </c>
      <c r="E218" s="480"/>
      <c r="F218" s="480">
        <v>0</v>
      </c>
      <c r="G218" s="480">
        <v>0</v>
      </c>
      <c r="H218" s="480">
        <v>29</v>
      </c>
      <c r="I218" s="480">
        <v>25</v>
      </c>
      <c r="J218" s="480">
        <v>43</v>
      </c>
      <c r="K218" s="480">
        <v>28</v>
      </c>
      <c r="L218" s="480">
        <v>38</v>
      </c>
      <c r="M218" s="480">
        <v>40</v>
      </c>
      <c r="N218" s="480">
        <v>42</v>
      </c>
      <c r="O218" s="480">
        <v>39</v>
      </c>
      <c r="P218" s="480">
        <v>39</v>
      </c>
      <c r="Q218" s="480">
        <v>33</v>
      </c>
      <c r="R218" s="480">
        <v>49</v>
      </c>
      <c r="S218" s="480">
        <v>42</v>
      </c>
      <c r="T218" s="480">
        <v>46</v>
      </c>
      <c r="U218" s="480">
        <v>36</v>
      </c>
      <c r="V218" s="480">
        <v>34</v>
      </c>
      <c r="W218" s="480">
        <v>40</v>
      </c>
      <c r="X218" s="480">
        <v>49</v>
      </c>
      <c r="Y218" s="480">
        <v>50</v>
      </c>
      <c r="Z218" s="480">
        <v>35</v>
      </c>
      <c r="AA218" s="480">
        <v>26</v>
      </c>
      <c r="AB218" s="480">
        <v>35</v>
      </c>
      <c r="AC218" s="480">
        <v>32</v>
      </c>
      <c r="AD218" s="480">
        <v>50</v>
      </c>
      <c r="AE218" s="480">
        <v>25</v>
      </c>
      <c r="AF218" s="480">
        <v>0</v>
      </c>
      <c r="AG218" s="480">
        <v>0</v>
      </c>
      <c r="AH218" s="480">
        <v>0</v>
      </c>
      <c r="AI218" s="480">
        <v>0</v>
      </c>
      <c r="AJ218" s="480">
        <v>0</v>
      </c>
      <c r="AK218" s="480">
        <v>0</v>
      </c>
      <c r="AL218" s="480">
        <v>0</v>
      </c>
      <c r="AM218" s="480">
        <v>0</v>
      </c>
      <c r="AN218" s="480">
        <v>0</v>
      </c>
      <c r="AO218" s="480">
        <v>0</v>
      </c>
      <c r="AP218" s="480">
        <v>0</v>
      </c>
      <c r="AQ218" s="480">
        <v>0</v>
      </c>
      <c r="AR218" s="480">
        <v>0</v>
      </c>
      <c r="AS218" s="480">
        <v>0</v>
      </c>
      <c r="AT218" s="480">
        <v>0</v>
      </c>
      <c r="AU218" s="480">
        <v>0</v>
      </c>
      <c r="AV218" s="480">
        <v>0</v>
      </c>
      <c r="AW218" s="480">
        <v>0</v>
      </c>
      <c r="AX218" s="480">
        <v>0</v>
      </c>
      <c r="AY218" s="480">
        <v>0</v>
      </c>
      <c r="AZ218" s="480">
        <v>0</v>
      </c>
      <c r="BA218" s="480">
        <v>0</v>
      </c>
      <c r="BB218" s="480">
        <v>0</v>
      </c>
      <c r="BC218" s="480">
        <v>0</v>
      </c>
      <c r="BD218" s="480">
        <v>0</v>
      </c>
      <c r="BE218" s="480">
        <v>0</v>
      </c>
      <c r="BF218" s="481">
        <f t="shared" si="9"/>
        <v>489</v>
      </c>
      <c r="BG218" s="481">
        <f t="shared" si="9"/>
        <v>416</v>
      </c>
      <c r="BH218" s="482">
        <f t="shared" si="10"/>
        <v>0</v>
      </c>
      <c r="BI218" s="482">
        <f t="shared" si="10"/>
        <v>0</v>
      </c>
      <c r="BJ218" s="483">
        <f t="shared" si="11"/>
        <v>489</v>
      </c>
      <c r="BK218" s="483">
        <f t="shared" si="11"/>
        <v>416</v>
      </c>
    </row>
    <row r="219" spans="1:63" ht="24.9" x14ac:dyDescent="0.45">
      <c r="A219" s="480" t="s">
        <v>1185</v>
      </c>
      <c r="B219" s="480" t="s">
        <v>461</v>
      </c>
      <c r="C219" s="480" t="s">
        <v>5</v>
      </c>
      <c r="D219" s="480" t="s">
        <v>501</v>
      </c>
      <c r="E219" s="480"/>
      <c r="F219" s="480">
        <v>0</v>
      </c>
      <c r="G219" s="480">
        <v>0</v>
      </c>
      <c r="H219" s="480">
        <v>43</v>
      </c>
      <c r="I219" s="480">
        <v>35</v>
      </c>
      <c r="J219" s="480">
        <v>44</v>
      </c>
      <c r="K219" s="480">
        <v>45</v>
      </c>
      <c r="L219" s="480">
        <v>61</v>
      </c>
      <c r="M219" s="480">
        <v>47</v>
      </c>
      <c r="N219" s="480">
        <v>80</v>
      </c>
      <c r="O219" s="480">
        <v>61</v>
      </c>
      <c r="P219" s="480">
        <v>100</v>
      </c>
      <c r="Q219" s="480">
        <v>73</v>
      </c>
      <c r="R219" s="480">
        <v>77</v>
      </c>
      <c r="S219" s="480">
        <v>81</v>
      </c>
      <c r="T219" s="480">
        <v>83</v>
      </c>
      <c r="U219" s="480">
        <v>80</v>
      </c>
      <c r="V219" s="480">
        <v>88</v>
      </c>
      <c r="W219" s="480">
        <v>97</v>
      </c>
      <c r="X219" s="480">
        <v>78</v>
      </c>
      <c r="Y219" s="480">
        <v>94</v>
      </c>
      <c r="Z219" s="480">
        <v>64</v>
      </c>
      <c r="AA219" s="480">
        <v>34</v>
      </c>
      <c r="AB219" s="480">
        <v>43</v>
      </c>
      <c r="AC219" s="480">
        <v>35</v>
      </c>
      <c r="AD219" s="480">
        <v>55</v>
      </c>
      <c r="AE219" s="480">
        <v>39</v>
      </c>
      <c r="AF219" s="480">
        <v>0</v>
      </c>
      <c r="AG219" s="480">
        <v>0</v>
      </c>
      <c r="AH219" s="480">
        <v>0</v>
      </c>
      <c r="AI219" s="480">
        <v>0</v>
      </c>
      <c r="AJ219" s="480">
        <v>0</v>
      </c>
      <c r="AK219" s="480">
        <v>0</v>
      </c>
      <c r="AL219" s="480">
        <v>0</v>
      </c>
      <c r="AM219" s="480">
        <v>0</v>
      </c>
      <c r="AN219" s="480">
        <v>0</v>
      </c>
      <c r="AO219" s="480">
        <v>0</v>
      </c>
      <c r="AP219" s="480">
        <v>0</v>
      </c>
      <c r="AQ219" s="480">
        <v>0</v>
      </c>
      <c r="AR219" s="480">
        <v>0</v>
      </c>
      <c r="AS219" s="480">
        <v>0</v>
      </c>
      <c r="AT219" s="480">
        <v>0</v>
      </c>
      <c r="AU219" s="480">
        <v>0</v>
      </c>
      <c r="AV219" s="480">
        <v>0</v>
      </c>
      <c r="AW219" s="480">
        <v>0</v>
      </c>
      <c r="AX219" s="480">
        <v>0</v>
      </c>
      <c r="AY219" s="480">
        <v>0</v>
      </c>
      <c r="AZ219" s="480">
        <v>0</v>
      </c>
      <c r="BA219" s="480">
        <v>0</v>
      </c>
      <c r="BB219" s="480">
        <v>0</v>
      </c>
      <c r="BC219" s="480">
        <v>0</v>
      </c>
      <c r="BD219" s="480">
        <v>0</v>
      </c>
      <c r="BE219" s="480">
        <v>0</v>
      </c>
      <c r="BF219" s="481">
        <f t="shared" si="9"/>
        <v>816</v>
      </c>
      <c r="BG219" s="481">
        <f t="shared" si="9"/>
        <v>721</v>
      </c>
      <c r="BH219" s="482">
        <f t="shared" si="10"/>
        <v>0</v>
      </c>
      <c r="BI219" s="482">
        <f t="shared" si="10"/>
        <v>0</v>
      </c>
      <c r="BJ219" s="483">
        <f t="shared" si="11"/>
        <v>816</v>
      </c>
      <c r="BK219" s="483">
        <f t="shared" si="11"/>
        <v>721</v>
      </c>
    </row>
    <row r="220" spans="1:63" ht="24.9" x14ac:dyDescent="0.45">
      <c r="A220" s="480" t="s">
        <v>1186</v>
      </c>
      <c r="B220" s="480" t="s">
        <v>461</v>
      </c>
      <c r="C220" s="480" t="s">
        <v>5</v>
      </c>
      <c r="D220" s="480" t="s">
        <v>501</v>
      </c>
      <c r="E220" s="480"/>
      <c r="F220" s="480">
        <v>0</v>
      </c>
      <c r="G220" s="480">
        <v>0</v>
      </c>
      <c r="H220" s="480">
        <v>0</v>
      </c>
      <c r="I220" s="480">
        <v>0</v>
      </c>
      <c r="J220" s="480">
        <v>0</v>
      </c>
      <c r="K220" s="480">
        <v>0</v>
      </c>
      <c r="L220" s="480">
        <v>0</v>
      </c>
      <c r="M220" s="480">
        <v>0</v>
      </c>
      <c r="N220" s="480">
        <v>0</v>
      </c>
      <c r="O220" s="480">
        <v>0</v>
      </c>
      <c r="P220" s="480">
        <v>0</v>
      </c>
      <c r="Q220" s="480">
        <v>0</v>
      </c>
      <c r="R220" s="480">
        <v>0</v>
      </c>
      <c r="S220" s="480">
        <v>0</v>
      </c>
      <c r="T220" s="480">
        <v>0</v>
      </c>
      <c r="U220" s="480">
        <v>0</v>
      </c>
      <c r="V220" s="480">
        <v>0</v>
      </c>
      <c r="W220" s="480">
        <v>0</v>
      </c>
      <c r="X220" s="480">
        <v>0</v>
      </c>
      <c r="Y220" s="480">
        <v>0</v>
      </c>
      <c r="Z220" s="480">
        <v>91</v>
      </c>
      <c r="AA220" s="480">
        <v>172</v>
      </c>
      <c r="AB220" s="480">
        <v>81</v>
      </c>
      <c r="AC220" s="480">
        <v>151</v>
      </c>
      <c r="AD220" s="480">
        <v>75</v>
      </c>
      <c r="AE220" s="480">
        <v>168</v>
      </c>
      <c r="AF220" s="480">
        <v>0</v>
      </c>
      <c r="AG220" s="480">
        <v>0</v>
      </c>
      <c r="AH220" s="480">
        <v>0</v>
      </c>
      <c r="AI220" s="480">
        <v>0</v>
      </c>
      <c r="AJ220" s="480">
        <v>0</v>
      </c>
      <c r="AK220" s="480">
        <v>0</v>
      </c>
      <c r="AL220" s="480">
        <v>0</v>
      </c>
      <c r="AM220" s="480">
        <v>0</v>
      </c>
      <c r="AN220" s="480">
        <v>0</v>
      </c>
      <c r="AO220" s="480">
        <v>0</v>
      </c>
      <c r="AP220" s="480">
        <v>0</v>
      </c>
      <c r="AQ220" s="480">
        <v>0</v>
      </c>
      <c r="AR220" s="480">
        <v>0</v>
      </c>
      <c r="AS220" s="480">
        <v>0</v>
      </c>
      <c r="AT220" s="480">
        <v>0</v>
      </c>
      <c r="AU220" s="480">
        <v>0</v>
      </c>
      <c r="AV220" s="480">
        <v>0</v>
      </c>
      <c r="AW220" s="480">
        <v>0</v>
      </c>
      <c r="AX220" s="480">
        <v>0</v>
      </c>
      <c r="AY220" s="480">
        <v>0</v>
      </c>
      <c r="AZ220" s="480">
        <v>0</v>
      </c>
      <c r="BA220" s="480">
        <v>0</v>
      </c>
      <c r="BB220" s="480">
        <v>0</v>
      </c>
      <c r="BC220" s="480">
        <v>0</v>
      </c>
      <c r="BD220" s="480">
        <v>0</v>
      </c>
      <c r="BE220" s="480">
        <v>0</v>
      </c>
      <c r="BF220" s="481">
        <f t="shared" si="9"/>
        <v>247</v>
      </c>
      <c r="BG220" s="481">
        <f t="shared" si="9"/>
        <v>491</v>
      </c>
      <c r="BH220" s="482">
        <f t="shared" si="10"/>
        <v>0</v>
      </c>
      <c r="BI220" s="482">
        <f t="shared" si="10"/>
        <v>0</v>
      </c>
      <c r="BJ220" s="483">
        <f t="shared" si="11"/>
        <v>247</v>
      </c>
      <c r="BK220" s="483">
        <f t="shared" si="11"/>
        <v>491</v>
      </c>
    </row>
    <row r="221" spans="1:63" x14ac:dyDescent="0.45">
      <c r="A221" s="480" t="s">
        <v>908</v>
      </c>
      <c r="B221" s="480" t="s">
        <v>461</v>
      </c>
      <c r="C221" s="480" t="s">
        <v>6</v>
      </c>
      <c r="D221" s="480" t="s">
        <v>702</v>
      </c>
      <c r="E221" s="480" t="s">
        <v>725</v>
      </c>
      <c r="F221" s="480">
        <v>0</v>
      </c>
      <c r="G221" s="480">
        <v>0</v>
      </c>
      <c r="H221" s="480">
        <v>0</v>
      </c>
      <c r="I221" s="480">
        <v>0</v>
      </c>
      <c r="J221" s="480">
        <v>71</v>
      </c>
      <c r="K221" s="480">
        <v>50</v>
      </c>
      <c r="L221" s="480">
        <v>61</v>
      </c>
      <c r="M221" s="480">
        <v>56</v>
      </c>
      <c r="N221" s="480">
        <v>62</v>
      </c>
      <c r="O221" s="480">
        <v>61</v>
      </c>
      <c r="P221" s="480">
        <v>58</v>
      </c>
      <c r="Q221" s="480">
        <v>49</v>
      </c>
      <c r="R221" s="480">
        <v>61</v>
      </c>
      <c r="S221" s="480">
        <v>64</v>
      </c>
      <c r="T221" s="480">
        <v>53</v>
      </c>
      <c r="U221" s="480">
        <v>56</v>
      </c>
      <c r="V221" s="480">
        <v>42</v>
      </c>
      <c r="W221" s="480">
        <v>64</v>
      </c>
      <c r="X221" s="480">
        <v>59</v>
      </c>
      <c r="Y221" s="480">
        <v>47</v>
      </c>
      <c r="Z221" s="480">
        <v>0</v>
      </c>
      <c r="AA221" s="480">
        <v>0</v>
      </c>
      <c r="AB221" s="480">
        <v>0</v>
      </c>
      <c r="AC221" s="480">
        <v>0</v>
      </c>
      <c r="AD221" s="480">
        <v>0</v>
      </c>
      <c r="AE221" s="480">
        <v>0</v>
      </c>
      <c r="AF221" s="480">
        <v>0</v>
      </c>
      <c r="AG221" s="480">
        <v>0</v>
      </c>
      <c r="AH221" s="480">
        <v>0</v>
      </c>
      <c r="AI221" s="480">
        <v>0</v>
      </c>
      <c r="AJ221" s="480">
        <v>0</v>
      </c>
      <c r="AK221" s="480">
        <v>0</v>
      </c>
      <c r="AL221" s="480">
        <v>0</v>
      </c>
      <c r="AM221" s="480">
        <v>0</v>
      </c>
      <c r="AN221" s="480">
        <v>0</v>
      </c>
      <c r="AO221" s="480">
        <v>0</v>
      </c>
      <c r="AP221" s="480">
        <v>0</v>
      </c>
      <c r="AQ221" s="480">
        <v>0</v>
      </c>
      <c r="AR221" s="480">
        <v>0</v>
      </c>
      <c r="AS221" s="480">
        <v>0</v>
      </c>
      <c r="AT221" s="480">
        <v>0</v>
      </c>
      <c r="AU221" s="480">
        <v>0</v>
      </c>
      <c r="AV221" s="480">
        <v>0</v>
      </c>
      <c r="AW221" s="480">
        <v>0</v>
      </c>
      <c r="AX221" s="480">
        <v>0</v>
      </c>
      <c r="AY221" s="480">
        <v>0</v>
      </c>
      <c r="AZ221" s="480">
        <v>0</v>
      </c>
      <c r="BA221" s="480">
        <v>0</v>
      </c>
      <c r="BB221" s="480">
        <v>0</v>
      </c>
      <c r="BC221" s="480">
        <v>0</v>
      </c>
      <c r="BD221" s="480">
        <v>0</v>
      </c>
      <c r="BE221" s="480">
        <v>0</v>
      </c>
      <c r="BF221" s="481">
        <f t="shared" si="9"/>
        <v>467</v>
      </c>
      <c r="BG221" s="481">
        <f t="shared" si="9"/>
        <v>447</v>
      </c>
      <c r="BH221" s="482">
        <f t="shared" si="10"/>
        <v>0</v>
      </c>
      <c r="BI221" s="482">
        <f t="shared" si="10"/>
        <v>0</v>
      </c>
      <c r="BJ221" s="483">
        <f t="shared" si="11"/>
        <v>467</v>
      </c>
      <c r="BK221" s="483">
        <f t="shared" si="11"/>
        <v>447</v>
      </c>
    </row>
    <row r="222" spans="1:63" x14ac:dyDescent="0.45">
      <c r="A222" s="480" t="s">
        <v>909</v>
      </c>
      <c r="B222" s="480" t="s">
        <v>461</v>
      </c>
      <c r="C222" s="480" t="s">
        <v>6</v>
      </c>
      <c r="D222" s="480" t="s">
        <v>702</v>
      </c>
      <c r="E222" s="480" t="s">
        <v>725</v>
      </c>
      <c r="F222" s="480">
        <v>0</v>
      </c>
      <c r="G222" s="480">
        <v>0</v>
      </c>
      <c r="H222" s="480">
        <v>0</v>
      </c>
      <c r="I222" s="480">
        <v>0</v>
      </c>
      <c r="J222" s="480">
        <v>12</v>
      </c>
      <c r="K222" s="480">
        <v>4</v>
      </c>
      <c r="L222" s="480">
        <v>22</v>
      </c>
      <c r="M222" s="480">
        <v>17</v>
      </c>
      <c r="N222" s="480">
        <v>18</v>
      </c>
      <c r="O222" s="480">
        <v>20</v>
      </c>
      <c r="P222" s="480">
        <v>43</v>
      </c>
      <c r="Q222" s="480">
        <v>16</v>
      </c>
      <c r="R222" s="480">
        <v>25</v>
      </c>
      <c r="S222" s="480">
        <v>32</v>
      </c>
      <c r="T222" s="480">
        <v>28</v>
      </c>
      <c r="U222" s="480">
        <v>22</v>
      </c>
      <c r="V222" s="480">
        <v>37</v>
      </c>
      <c r="W222" s="480">
        <v>28</v>
      </c>
      <c r="X222" s="480">
        <v>32</v>
      </c>
      <c r="Y222" s="480">
        <v>25</v>
      </c>
      <c r="Z222" s="480">
        <v>0</v>
      </c>
      <c r="AA222" s="480">
        <v>0</v>
      </c>
      <c r="AB222" s="480">
        <v>0</v>
      </c>
      <c r="AC222" s="480">
        <v>0</v>
      </c>
      <c r="AD222" s="480">
        <v>0</v>
      </c>
      <c r="AE222" s="480">
        <v>0</v>
      </c>
      <c r="AF222" s="480">
        <v>0</v>
      </c>
      <c r="AG222" s="480">
        <v>0</v>
      </c>
      <c r="AH222" s="480">
        <v>0</v>
      </c>
      <c r="AI222" s="480">
        <v>0</v>
      </c>
      <c r="AJ222" s="480">
        <v>0</v>
      </c>
      <c r="AK222" s="480">
        <v>0</v>
      </c>
      <c r="AL222" s="480">
        <v>0</v>
      </c>
      <c r="AM222" s="480">
        <v>0</v>
      </c>
      <c r="AN222" s="480">
        <v>0</v>
      </c>
      <c r="AO222" s="480">
        <v>0</v>
      </c>
      <c r="AP222" s="480">
        <v>0</v>
      </c>
      <c r="AQ222" s="480">
        <v>0</v>
      </c>
      <c r="AR222" s="480">
        <v>0</v>
      </c>
      <c r="AS222" s="480">
        <v>0</v>
      </c>
      <c r="AT222" s="480">
        <v>0</v>
      </c>
      <c r="AU222" s="480">
        <v>0</v>
      </c>
      <c r="AV222" s="480">
        <v>0</v>
      </c>
      <c r="AW222" s="480">
        <v>0</v>
      </c>
      <c r="AX222" s="480">
        <v>0</v>
      </c>
      <c r="AY222" s="480">
        <v>0</v>
      </c>
      <c r="AZ222" s="480">
        <v>0</v>
      </c>
      <c r="BA222" s="480">
        <v>0</v>
      </c>
      <c r="BB222" s="480">
        <v>0</v>
      </c>
      <c r="BC222" s="480">
        <v>0</v>
      </c>
      <c r="BD222" s="480">
        <v>0</v>
      </c>
      <c r="BE222" s="480">
        <v>0</v>
      </c>
      <c r="BF222" s="481">
        <f t="shared" si="9"/>
        <v>217</v>
      </c>
      <c r="BG222" s="481">
        <f t="shared" si="9"/>
        <v>164</v>
      </c>
      <c r="BH222" s="482">
        <f t="shared" si="10"/>
        <v>0</v>
      </c>
      <c r="BI222" s="482">
        <f t="shared" si="10"/>
        <v>0</v>
      </c>
      <c r="BJ222" s="483">
        <f t="shared" si="11"/>
        <v>217</v>
      </c>
      <c r="BK222" s="483">
        <f t="shared" si="11"/>
        <v>164</v>
      </c>
    </row>
    <row r="223" spans="1:63" x14ac:dyDescent="0.45">
      <c r="A223" s="480" t="s">
        <v>910</v>
      </c>
      <c r="B223" s="480" t="s">
        <v>461</v>
      </c>
      <c r="C223" s="480" t="s">
        <v>6</v>
      </c>
      <c r="D223" s="480" t="s">
        <v>702</v>
      </c>
      <c r="E223" s="480" t="s">
        <v>725</v>
      </c>
      <c r="F223" s="480">
        <v>0</v>
      </c>
      <c r="G223" s="480">
        <v>0</v>
      </c>
      <c r="H223" s="480">
        <v>0</v>
      </c>
      <c r="I223" s="480">
        <v>0</v>
      </c>
      <c r="J223" s="480">
        <v>6</v>
      </c>
      <c r="K223" s="480">
        <v>8</v>
      </c>
      <c r="L223" s="480">
        <v>2</v>
      </c>
      <c r="M223" s="480">
        <v>7</v>
      </c>
      <c r="N223" s="480">
        <v>10</v>
      </c>
      <c r="O223" s="480">
        <v>6</v>
      </c>
      <c r="P223" s="480">
        <v>10</v>
      </c>
      <c r="Q223" s="480">
        <v>5</v>
      </c>
      <c r="R223" s="480">
        <v>10</v>
      </c>
      <c r="S223" s="480">
        <v>8</v>
      </c>
      <c r="T223" s="480">
        <v>8</v>
      </c>
      <c r="U223" s="480">
        <v>8</v>
      </c>
      <c r="V223" s="480">
        <v>4</v>
      </c>
      <c r="W223" s="480">
        <v>5</v>
      </c>
      <c r="X223" s="480">
        <v>9</v>
      </c>
      <c r="Y223" s="480">
        <v>2</v>
      </c>
      <c r="Z223" s="480">
        <v>10</v>
      </c>
      <c r="AA223" s="480">
        <v>7</v>
      </c>
      <c r="AB223" s="480">
        <v>10</v>
      </c>
      <c r="AC223" s="480">
        <v>5</v>
      </c>
      <c r="AD223" s="480">
        <v>9</v>
      </c>
      <c r="AE223" s="480">
        <v>4</v>
      </c>
      <c r="AF223" s="480">
        <v>0</v>
      </c>
      <c r="AG223" s="480">
        <v>0</v>
      </c>
      <c r="AH223" s="480">
        <v>0</v>
      </c>
      <c r="AI223" s="480">
        <v>0</v>
      </c>
      <c r="AJ223" s="480">
        <v>0</v>
      </c>
      <c r="AK223" s="480">
        <v>0</v>
      </c>
      <c r="AL223" s="480">
        <v>0</v>
      </c>
      <c r="AM223" s="480">
        <v>0</v>
      </c>
      <c r="AN223" s="480">
        <v>0</v>
      </c>
      <c r="AO223" s="480">
        <v>0</v>
      </c>
      <c r="AP223" s="480">
        <v>0</v>
      </c>
      <c r="AQ223" s="480">
        <v>0</v>
      </c>
      <c r="AR223" s="480">
        <v>0</v>
      </c>
      <c r="AS223" s="480">
        <v>0</v>
      </c>
      <c r="AT223" s="480">
        <v>0</v>
      </c>
      <c r="AU223" s="480">
        <v>0</v>
      </c>
      <c r="AV223" s="480">
        <v>0</v>
      </c>
      <c r="AW223" s="480">
        <v>0</v>
      </c>
      <c r="AX223" s="480">
        <v>0</v>
      </c>
      <c r="AY223" s="480">
        <v>0</v>
      </c>
      <c r="AZ223" s="480">
        <v>0</v>
      </c>
      <c r="BA223" s="480">
        <v>0</v>
      </c>
      <c r="BB223" s="480">
        <v>0</v>
      </c>
      <c r="BC223" s="480">
        <v>0</v>
      </c>
      <c r="BD223" s="480">
        <v>0</v>
      </c>
      <c r="BE223" s="480">
        <v>0</v>
      </c>
      <c r="BF223" s="481">
        <f t="shared" si="9"/>
        <v>88</v>
      </c>
      <c r="BG223" s="481">
        <f t="shared" si="9"/>
        <v>65</v>
      </c>
      <c r="BH223" s="482">
        <f t="shared" si="10"/>
        <v>0</v>
      </c>
      <c r="BI223" s="482">
        <f t="shared" si="10"/>
        <v>0</v>
      </c>
      <c r="BJ223" s="483">
        <f t="shared" si="11"/>
        <v>88</v>
      </c>
      <c r="BK223" s="483">
        <f t="shared" si="11"/>
        <v>65</v>
      </c>
    </row>
    <row r="224" spans="1:63" x14ac:dyDescent="0.45">
      <c r="A224" s="480" t="s">
        <v>911</v>
      </c>
      <c r="B224" s="480" t="s">
        <v>461</v>
      </c>
      <c r="C224" s="480" t="s">
        <v>6</v>
      </c>
      <c r="D224" s="480" t="s">
        <v>702</v>
      </c>
      <c r="E224" s="480" t="s">
        <v>725</v>
      </c>
      <c r="F224" s="480">
        <v>0</v>
      </c>
      <c r="G224" s="480">
        <v>0</v>
      </c>
      <c r="H224" s="480">
        <v>0</v>
      </c>
      <c r="I224" s="480">
        <v>0</v>
      </c>
      <c r="J224" s="480">
        <v>0</v>
      </c>
      <c r="K224" s="480">
        <v>0</v>
      </c>
      <c r="L224" s="480">
        <v>0</v>
      </c>
      <c r="M224" s="480">
        <v>0</v>
      </c>
      <c r="N224" s="480">
        <v>0</v>
      </c>
      <c r="O224" s="480">
        <v>0</v>
      </c>
      <c r="P224" s="480">
        <v>0</v>
      </c>
      <c r="Q224" s="480">
        <v>0</v>
      </c>
      <c r="R224" s="480">
        <v>0</v>
      </c>
      <c r="S224" s="480">
        <v>0</v>
      </c>
      <c r="T224" s="480">
        <v>0</v>
      </c>
      <c r="U224" s="480">
        <v>0</v>
      </c>
      <c r="V224" s="480">
        <v>0</v>
      </c>
      <c r="W224" s="480">
        <v>0</v>
      </c>
      <c r="X224" s="480">
        <v>0</v>
      </c>
      <c r="Y224" s="480">
        <v>0</v>
      </c>
      <c r="Z224" s="480">
        <v>227</v>
      </c>
      <c r="AA224" s="480">
        <v>181</v>
      </c>
      <c r="AB224" s="480">
        <v>204</v>
      </c>
      <c r="AC224" s="480">
        <v>175</v>
      </c>
      <c r="AD224" s="480">
        <v>193</v>
      </c>
      <c r="AE224" s="480">
        <v>147</v>
      </c>
      <c r="AF224" s="480">
        <v>0</v>
      </c>
      <c r="AG224" s="480">
        <v>0</v>
      </c>
      <c r="AH224" s="480">
        <v>0</v>
      </c>
      <c r="AI224" s="480">
        <v>0</v>
      </c>
      <c r="AJ224" s="480">
        <v>0</v>
      </c>
      <c r="AK224" s="480">
        <v>0</v>
      </c>
      <c r="AL224" s="480">
        <v>0</v>
      </c>
      <c r="AM224" s="480">
        <v>0</v>
      </c>
      <c r="AN224" s="480">
        <v>0</v>
      </c>
      <c r="AO224" s="480">
        <v>0</v>
      </c>
      <c r="AP224" s="480">
        <v>0</v>
      </c>
      <c r="AQ224" s="480">
        <v>0</v>
      </c>
      <c r="AR224" s="480">
        <v>0</v>
      </c>
      <c r="AS224" s="480">
        <v>0</v>
      </c>
      <c r="AT224" s="480">
        <v>0</v>
      </c>
      <c r="AU224" s="480">
        <v>0</v>
      </c>
      <c r="AV224" s="480">
        <v>0</v>
      </c>
      <c r="AW224" s="480">
        <v>0</v>
      </c>
      <c r="AX224" s="480">
        <v>0</v>
      </c>
      <c r="AY224" s="480">
        <v>0</v>
      </c>
      <c r="AZ224" s="480">
        <v>0</v>
      </c>
      <c r="BA224" s="480">
        <v>0</v>
      </c>
      <c r="BB224" s="480">
        <v>0</v>
      </c>
      <c r="BC224" s="480">
        <v>0</v>
      </c>
      <c r="BD224" s="480">
        <v>0</v>
      </c>
      <c r="BE224" s="480">
        <v>0</v>
      </c>
      <c r="BF224" s="481">
        <f t="shared" si="9"/>
        <v>624</v>
      </c>
      <c r="BG224" s="481">
        <f t="shared" si="9"/>
        <v>503</v>
      </c>
      <c r="BH224" s="482">
        <f t="shared" si="10"/>
        <v>0</v>
      </c>
      <c r="BI224" s="482">
        <f t="shared" si="10"/>
        <v>0</v>
      </c>
      <c r="BJ224" s="483">
        <f t="shared" si="11"/>
        <v>624</v>
      </c>
      <c r="BK224" s="483">
        <f t="shared" si="11"/>
        <v>503</v>
      </c>
    </row>
    <row r="225" spans="1:63" ht="24.9" x14ac:dyDescent="0.45">
      <c r="A225" s="480" t="s">
        <v>912</v>
      </c>
      <c r="B225" s="480" t="s">
        <v>461</v>
      </c>
      <c r="C225" s="480" t="s">
        <v>6</v>
      </c>
      <c r="D225" s="480" t="s">
        <v>706</v>
      </c>
      <c r="E225" s="480" t="s">
        <v>707</v>
      </c>
      <c r="F225" s="480">
        <v>4</v>
      </c>
      <c r="G225" s="480">
        <v>5</v>
      </c>
      <c r="H225" s="480">
        <v>25</v>
      </c>
      <c r="I225" s="480">
        <v>25</v>
      </c>
      <c r="J225" s="480">
        <v>25</v>
      </c>
      <c r="K225" s="480">
        <v>27</v>
      </c>
      <c r="L225" s="480">
        <v>41</v>
      </c>
      <c r="M225" s="480">
        <v>44</v>
      </c>
      <c r="N225" s="480">
        <v>40</v>
      </c>
      <c r="O225" s="480">
        <v>47</v>
      </c>
      <c r="P225" s="480">
        <v>43</v>
      </c>
      <c r="Q225" s="480">
        <v>40</v>
      </c>
      <c r="R225" s="480">
        <v>50</v>
      </c>
      <c r="S225" s="480">
        <v>48</v>
      </c>
      <c r="T225" s="480">
        <v>38</v>
      </c>
      <c r="U225" s="480">
        <v>42</v>
      </c>
      <c r="V225" s="480">
        <v>39</v>
      </c>
      <c r="W225" s="480">
        <v>49</v>
      </c>
      <c r="X225" s="480">
        <v>36</v>
      </c>
      <c r="Y225" s="480">
        <v>49</v>
      </c>
      <c r="Z225" s="480">
        <v>20</v>
      </c>
      <c r="AA225" s="480">
        <v>11</v>
      </c>
      <c r="AB225" s="480">
        <v>19</v>
      </c>
      <c r="AC225" s="480">
        <v>18</v>
      </c>
      <c r="AD225" s="480">
        <v>12</v>
      </c>
      <c r="AE225" s="480">
        <v>23</v>
      </c>
      <c r="AF225" s="480">
        <v>0</v>
      </c>
      <c r="AG225" s="480">
        <v>0</v>
      </c>
      <c r="AH225" s="480">
        <v>0</v>
      </c>
      <c r="AI225" s="480">
        <v>0</v>
      </c>
      <c r="AJ225" s="480">
        <v>0</v>
      </c>
      <c r="AK225" s="480">
        <v>0</v>
      </c>
      <c r="AL225" s="480">
        <v>0</v>
      </c>
      <c r="AM225" s="480">
        <v>0</v>
      </c>
      <c r="AN225" s="480">
        <v>0</v>
      </c>
      <c r="AO225" s="480">
        <v>0</v>
      </c>
      <c r="AP225" s="480">
        <v>0</v>
      </c>
      <c r="AQ225" s="480">
        <v>0</v>
      </c>
      <c r="AR225" s="480">
        <v>0</v>
      </c>
      <c r="AS225" s="480">
        <v>0</v>
      </c>
      <c r="AT225" s="480">
        <v>0</v>
      </c>
      <c r="AU225" s="480">
        <v>0</v>
      </c>
      <c r="AV225" s="480">
        <v>0</v>
      </c>
      <c r="AW225" s="480">
        <v>0</v>
      </c>
      <c r="AX225" s="480">
        <v>0</v>
      </c>
      <c r="AY225" s="480">
        <v>0</v>
      </c>
      <c r="AZ225" s="480">
        <v>0</v>
      </c>
      <c r="BA225" s="480">
        <v>0</v>
      </c>
      <c r="BB225" s="480">
        <v>0</v>
      </c>
      <c r="BC225" s="480">
        <v>0</v>
      </c>
      <c r="BD225" s="480">
        <v>0</v>
      </c>
      <c r="BE225" s="480">
        <v>0</v>
      </c>
      <c r="BF225" s="481">
        <f t="shared" si="9"/>
        <v>392</v>
      </c>
      <c r="BG225" s="481">
        <f t="shared" si="9"/>
        <v>428</v>
      </c>
      <c r="BH225" s="482">
        <f t="shared" si="10"/>
        <v>0</v>
      </c>
      <c r="BI225" s="482">
        <f t="shared" si="10"/>
        <v>0</v>
      </c>
      <c r="BJ225" s="483">
        <f t="shared" si="11"/>
        <v>392</v>
      </c>
      <c r="BK225" s="483">
        <f t="shared" si="11"/>
        <v>428</v>
      </c>
    </row>
    <row r="226" spans="1:63" x14ac:dyDescent="0.45">
      <c r="A226" s="480" t="s">
        <v>913</v>
      </c>
      <c r="B226" s="480" t="s">
        <v>461</v>
      </c>
      <c r="C226" s="480" t="s">
        <v>6</v>
      </c>
      <c r="D226" s="480" t="s">
        <v>702</v>
      </c>
      <c r="E226" s="480" t="s">
        <v>725</v>
      </c>
      <c r="F226" s="480">
        <v>0</v>
      </c>
      <c r="G226" s="480">
        <v>0</v>
      </c>
      <c r="H226" s="480">
        <v>38</v>
      </c>
      <c r="I226" s="480">
        <v>41</v>
      </c>
      <c r="J226" s="480">
        <v>53</v>
      </c>
      <c r="K226" s="480">
        <v>46</v>
      </c>
      <c r="L226" s="480">
        <v>52</v>
      </c>
      <c r="M226" s="480">
        <v>52</v>
      </c>
      <c r="N226" s="480">
        <v>61</v>
      </c>
      <c r="O226" s="480">
        <v>52</v>
      </c>
      <c r="P226" s="480">
        <v>62</v>
      </c>
      <c r="Q226" s="480">
        <v>46</v>
      </c>
      <c r="R226" s="480">
        <v>63</v>
      </c>
      <c r="S226" s="480">
        <v>55</v>
      </c>
      <c r="T226" s="480">
        <v>60</v>
      </c>
      <c r="U226" s="480">
        <v>56</v>
      </c>
      <c r="V226" s="480">
        <v>81</v>
      </c>
      <c r="W226" s="480">
        <v>63</v>
      </c>
      <c r="X226" s="480">
        <v>69</v>
      </c>
      <c r="Y226" s="480">
        <v>55</v>
      </c>
      <c r="Z226" s="480">
        <v>0</v>
      </c>
      <c r="AA226" s="480">
        <v>0</v>
      </c>
      <c r="AB226" s="480">
        <v>0</v>
      </c>
      <c r="AC226" s="480">
        <v>0</v>
      </c>
      <c r="AD226" s="480">
        <v>0</v>
      </c>
      <c r="AE226" s="480">
        <v>0</v>
      </c>
      <c r="AF226" s="480">
        <v>0</v>
      </c>
      <c r="AG226" s="480">
        <v>0</v>
      </c>
      <c r="AH226" s="480">
        <v>0</v>
      </c>
      <c r="AI226" s="480">
        <v>0</v>
      </c>
      <c r="AJ226" s="480">
        <v>0</v>
      </c>
      <c r="AK226" s="480">
        <v>0</v>
      </c>
      <c r="AL226" s="480">
        <v>0</v>
      </c>
      <c r="AM226" s="480">
        <v>0</v>
      </c>
      <c r="AN226" s="480">
        <v>0</v>
      </c>
      <c r="AO226" s="480">
        <v>0</v>
      </c>
      <c r="AP226" s="480">
        <v>0</v>
      </c>
      <c r="AQ226" s="480">
        <v>0</v>
      </c>
      <c r="AR226" s="480">
        <v>0</v>
      </c>
      <c r="AS226" s="480">
        <v>0</v>
      </c>
      <c r="AT226" s="480">
        <v>0</v>
      </c>
      <c r="AU226" s="480">
        <v>0</v>
      </c>
      <c r="AV226" s="480">
        <v>0</v>
      </c>
      <c r="AW226" s="480">
        <v>0</v>
      </c>
      <c r="AX226" s="480">
        <v>0</v>
      </c>
      <c r="AY226" s="480">
        <v>0</v>
      </c>
      <c r="AZ226" s="480">
        <v>0</v>
      </c>
      <c r="BA226" s="480">
        <v>0</v>
      </c>
      <c r="BB226" s="480">
        <v>0</v>
      </c>
      <c r="BC226" s="480">
        <v>0</v>
      </c>
      <c r="BD226" s="480">
        <v>0</v>
      </c>
      <c r="BE226" s="480">
        <v>0</v>
      </c>
      <c r="BF226" s="481">
        <f t="shared" si="9"/>
        <v>539</v>
      </c>
      <c r="BG226" s="481">
        <f t="shared" si="9"/>
        <v>466</v>
      </c>
      <c r="BH226" s="482">
        <f t="shared" si="10"/>
        <v>0</v>
      </c>
      <c r="BI226" s="482">
        <f t="shared" si="10"/>
        <v>0</v>
      </c>
      <c r="BJ226" s="483">
        <f t="shared" si="11"/>
        <v>539</v>
      </c>
      <c r="BK226" s="483">
        <f t="shared" si="11"/>
        <v>466</v>
      </c>
    </row>
    <row r="227" spans="1:63" x14ac:dyDescent="0.45">
      <c r="A227" s="480" t="s">
        <v>914</v>
      </c>
      <c r="B227" s="480" t="s">
        <v>461</v>
      </c>
      <c r="C227" s="480" t="s">
        <v>6</v>
      </c>
      <c r="D227" s="480" t="s">
        <v>702</v>
      </c>
      <c r="E227" s="480" t="s">
        <v>725</v>
      </c>
      <c r="F227" s="480">
        <v>0</v>
      </c>
      <c r="G227" s="480">
        <v>0</v>
      </c>
      <c r="H227" s="480">
        <v>9</v>
      </c>
      <c r="I227" s="480">
        <v>9</v>
      </c>
      <c r="J227" s="480">
        <v>13</v>
      </c>
      <c r="K227" s="480">
        <v>17</v>
      </c>
      <c r="L227" s="480">
        <v>15</v>
      </c>
      <c r="M227" s="480">
        <v>8</v>
      </c>
      <c r="N227" s="480">
        <v>12</v>
      </c>
      <c r="O227" s="480">
        <v>16</v>
      </c>
      <c r="P227" s="480">
        <v>15</v>
      </c>
      <c r="Q227" s="480">
        <v>10</v>
      </c>
      <c r="R227" s="480">
        <v>11</v>
      </c>
      <c r="S227" s="480">
        <v>8</v>
      </c>
      <c r="T227" s="480">
        <v>9</v>
      </c>
      <c r="U227" s="480">
        <v>20</v>
      </c>
      <c r="V227" s="480">
        <v>9</v>
      </c>
      <c r="W227" s="480">
        <v>7</v>
      </c>
      <c r="X227" s="480">
        <v>9</v>
      </c>
      <c r="Y227" s="480">
        <v>9</v>
      </c>
      <c r="Z227" s="480">
        <v>0</v>
      </c>
      <c r="AA227" s="480">
        <v>0</v>
      </c>
      <c r="AB227" s="480">
        <v>0</v>
      </c>
      <c r="AC227" s="480">
        <v>0</v>
      </c>
      <c r="AD227" s="480">
        <v>0</v>
      </c>
      <c r="AE227" s="480">
        <v>0</v>
      </c>
      <c r="AF227" s="480">
        <v>0</v>
      </c>
      <c r="AG227" s="480">
        <v>0</v>
      </c>
      <c r="AH227" s="480">
        <v>0</v>
      </c>
      <c r="AI227" s="480">
        <v>0</v>
      </c>
      <c r="AJ227" s="480">
        <v>0</v>
      </c>
      <c r="AK227" s="480">
        <v>0</v>
      </c>
      <c r="AL227" s="480">
        <v>0</v>
      </c>
      <c r="AM227" s="480">
        <v>0</v>
      </c>
      <c r="AN227" s="480">
        <v>0</v>
      </c>
      <c r="AO227" s="480">
        <v>0</v>
      </c>
      <c r="AP227" s="480">
        <v>0</v>
      </c>
      <c r="AQ227" s="480">
        <v>0</v>
      </c>
      <c r="AR227" s="480">
        <v>0</v>
      </c>
      <c r="AS227" s="480">
        <v>0</v>
      </c>
      <c r="AT227" s="480">
        <v>0</v>
      </c>
      <c r="AU227" s="480">
        <v>0</v>
      </c>
      <c r="AV227" s="480">
        <v>0</v>
      </c>
      <c r="AW227" s="480">
        <v>0</v>
      </c>
      <c r="AX227" s="480">
        <v>0</v>
      </c>
      <c r="AY227" s="480">
        <v>0</v>
      </c>
      <c r="AZ227" s="480">
        <v>0</v>
      </c>
      <c r="BA227" s="480">
        <v>0</v>
      </c>
      <c r="BB227" s="480">
        <v>0</v>
      </c>
      <c r="BC227" s="480">
        <v>0</v>
      </c>
      <c r="BD227" s="480">
        <v>0</v>
      </c>
      <c r="BE227" s="480">
        <v>0</v>
      </c>
      <c r="BF227" s="481">
        <f t="shared" si="9"/>
        <v>102</v>
      </c>
      <c r="BG227" s="481">
        <f t="shared" si="9"/>
        <v>104</v>
      </c>
      <c r="BH227" s="482">
        <f t="shared" si="10"/>
        <v>0</v>
      </c>
      <c r="BI227" s="482">
        <f t="shared" si="10"/>
        <v>0</v>
      </c>
      <c r="BJ227" s="483">
        <f t="shared" si="11"/>
        <v>102</v>
      </c>
      <c r="BK227" s="483">
        <f t="shared" si="11"/>
        <v>104</v>
      </c>
    </row>
    <row r="228" spans="1:63" x14ac:dyDescent="0.45">
      <c r="A228" s="480" t="s">
        <v>915</v>
      </c>
      <c r="B228" s="480" t="s">
        <v>461</v>
      </c>
      <c r="C228" s="480" t="s">
        <v>6</v>
      </c>
      <c r="D228" s="480" t="s">
        <v>702</v>
      </c>
      <c r="E228" s="480" t="s">
        <v>725</v>
      </c>
      <c r="F228" s="480">
        <v>0</v>
      </c>
      <c r="G228" s="480">
        <v>0</v>
      </c>
      <c r="H228" s="480">
        <v>0</v>
      </c>
      <c r="I228" s="480">
        <v>0</v>
      </c>
      <c r="J228" s="480">
        <v>0</v>
      </c>
      <c r="K228" s="480">
        <v>0</v>
      </c>
      <c r="L228" s="480">
        <v>0</v>
      </c>
      <c r="M228" s="480">
        <v>0</v>
      </c>
      <c r="N228" s="480">
        <v>0</v>
      </c>
      <c r="O228" s="480">
        <v>0</v>
      </c>
      <c r="P228" s="480">
        <v>0</v>
      </c>
      <c r="Q228" s="480">
        <v>0</v>
      </c>
      <c r="R228" s="480">
        <v>0</v>
      </c>
      <c r="S228" s="480">
        <v>0</v>
      </c>
      <c r="T228" s="480">
        <v>0</v>
      </c>
      <c r="U228" s="480">
        <v>0</v>
      </c>
      <c r="V228" s="480">
        <v>0</v>
      </c>
      <c r="W228" s="480">
        <v>0</v>
      </c>
      <c r="X228" s="480">
        <v>0</v>
      </c>
      <c r="Y228" s="480">
        <v>0</v>
      </c>
      <c r="Z228" s="480">
        <v>166</v>
      </c>
      <c r="AA228" s="480">
        <v>152</v>
      </c>
      <c r="AB228" s="480">
        <v>181</v>
      </c>
      <c r="AC228" s="480">
        <v>177</v>
      </c>
      <c r="AD228" s="480">
        <v>187</v>
      </c>
      <c r="AE228" s="480">
        <v>166</v>
      </c>
      <c r="AF228" s="480">
        <v>0</v>
      </c>
      <c r="AG228" s="480">
        <v>0</v>
      </c>
      <c r="AH228" s="480">
        <v>0</v>
      </c>
      <c r="AI228" s="480">
        <v>0</v>
      </c>
      <c r="AJ228" s="480">
        <v>0</v>
      </c>
      <c r="AK228" s="480">
        <v>0</v>
      </c>
      <c r="AL228" s="480">
        <v>0</v>
      </c>
      <c r="AM228" s="480">
        <v>0</v>
      </c>
      <c r="AN228" s="480">
        <v>0</v>
      </c>
      <c r="AO228" s="480">
        <v>0</v>
      </c>
      <c r="AP228" s="480">
        <v>0</v>
      </c>
      <c r="AQ228" s="480">
        <v>0</v>
      </c>
      <c r="AR228" s="480">
        <v>0</v>
      </c>
      <c r="AS228" s="480">
        <v>0</v>
      </c>
      <c r="AT228" s="480">
        <v>0</v>
      </c>
      <c r="AU228" s="480">
        <v>0</v>
      </c>
      <c r="AV228" s="480">
        <v>0</v>
      </c>
      <c r="AW228" s="480">
        <v>0</v>
      </c>
      <c r="AX228" s="480">
        <v>0</v>
      </c>
      <c r="AY228" s="480">
        <v>0</v>
      </c>
      <c r="AZ228" s="480">
        <v>0</v>
      </c>
      <c r="BA228" s="480">
        <v>0</v>
      </c>
      <c r="BB228" s="480">
        <v>0</v>
      </c>
      <c r="BC228" s="480">
        <v>0</v>
      </c>
      <c r="BD228" s="480">
        <v>0</v>
      </c>
      <c r="BE228" s="480">
        <v>0</v>
      </c>
      <c r="BF228" s="481">
        <f t="shared" si="9"/>
        <v>534</v>
      </c>
      <c r="BG228" s="481">
        <f t="shared" si="9"/>
        <v>495</v>
      </c>
      <c r="BH228" s="482">
        <f t="shared" si="10"/>
        <v>0</v>
      </c>
      <c r="BI228" s="482">
        <f t="shared" si="10"/>
        <v>0</v>
      </c>
      <c r="BJ228" s="483">
        <f t="shared" si="11"/>
        <v>534</v>
      </c>
      <c r="BK228" s="483">
        <f t="shared" si="11"/>
        <v>495</v>
      </c>
    </row>
    <row r="229" spans="1:63" x14ac:dyDescent="0.45">
      <c r="A229" s="480" t="s">
        <v>916</v>
      </c>
      <c r="B229" s="480" t="s">
        <v>461</v>
      </c>
      <c r="C229" s="480" t="s">
        <v>6</v>
      </c>
      <c r="D229" s="480" t="s">
        <v>702</v>
      </c>
      <c r="E229" s="480" t="s">
        <v>725</v>
      </c>
      <c r="F229" s="480">
        <v>0</v>
      </c>
      <c r="G229" s="480">
        <v>0</v>
      </c>
      <c r="H229" s="480">
        <v>3</v>
      </c>
      <c r="I229" s="480">
        <v>4</v>
      </c>
      <c r="J229" s="480">
        <v>13</v>
      </c>
      <c r="K229" s="480">
        <v>9</v>
      </c>
      <c r="L229" s="480">
        <v>4</v>
      </c>
      <c r="M229" s="480">
        <v>9</v>
      </c>
      <c r="N229" s="480">
        <v>8</v>
      </c>
      <c r="O229" s="480">
        <v>8</v>
      </c>
      <c r="P229" s="480">
        <v>5</v>
      </c>
      <c r="Q229" s="480">
        <v>12</v>
      </c>
      <c r="R229" s="480">
        <v>12</v>
      </c>
      <c r="S229" s="480">
        <v>5</v>
      </c>
      <c r="T229" s="480">
        <v>6</v>
      </c>
      <c r="U229" s="480">
        <v>4</v>
      </c>
      <c r="V229" s="480">
        <v>12</v>
      </c>
      <c r="W229" s="480">
        <v>11</v>
      </c>
      <c r="X229" s="480">
        <v>7</v>
      </c>
      <c r="Y229" s="480">
        <v>6</v>
      </c>
      <c r="Z229" s="480">
        <v>0</v>
      </c>
      <c r="AA229" s="480">
        <v>0</v>
      </c>
      <c r="AB229" s="480">
        <v>0</v>
      </c>
      <c r="AC229" s="480">
        <v>0</v>
      </c>
      <c r="AD229" s="480">
        <v>0</v>
      </c>
      <c r="AE229" s="480">
        <v>0</v>
      </c>
      <c r="AF229" s="480">
        <v>0</v>
      </c>
      <c r="AG229" s="480">
        <v>0</v>
      </c>
      <c r="AH229" s="480">
        <v>0</v>
      </c>
      <c r="AI229" s="480">
        <v>0</v>
      </c>
      <c r="AJ229" s="480">
        <v>0</v>
      </c>
      <c r="AK229" s="480">
        <v>0</v>
      </c>
      <c r="AL229" s="480">
        <v>0</v>
      </c>
      <c r="AM229" s="480">
        <v>0</v>
      </c>
      <c r="AN229" s="480">
        <v>0</v>
      </c>
      <c r="AO229" s="480">
        <v>0</v>
      </c>
      <c r="AP229" s="480">
        <v>0</v>
      </c>
      <c r="AQ229" s="480">
        <v>0</v>
      </c>
      <c r="AR229" s="480">
        <v>0</v>
      </c>
      <c r="AS229" s="480">
        <v>0</v>
      </c>
      <c r="AT229" s="480">
        <v>0</v>
      </c>
      <c r="AU229" s="480">
        <v>0</v>
      </c>
      <c r="AV229" s="480">
        <v>0</v>
      </c>
      <c r="AW229" s="480">
        <v>0</v>
      </c>
      <c r="AX229" s="480">
        <v>0</v>
      </c>
      <c r="AY229" s="480">
        <v>0</v>
      </c>
      <c r="AZ229" s="480">
        <v>0</v>
      </c>
      <c r="BA229" s="480">
        <v>0</v>
      </c>
      <c r="BB229" s="480">
        <v>0</v>
      </c>
      <c r="BC229" s="480">
        <v>0</v>
      </c>
      <c r="BD229" s="480">
        <v>0</v>
      </c>
      <c r="BE229" s="480">
        <v>0</v>
      </c>
      <c r="BF229" s="481">
        <f t="shared" si="9"/>
        <v>70</v>
      </c>
      <c r="BG229" s="481">
        <f t="shared" si="9"/>
        <v>68</v>
      </c>
      <c r="BH229" s="482">
        <f t="shared" si="10"/>
        <v>0</v>
      </c>
      <c r="BI229" s="482">
        <f t="shared" si="10"/>
        <v>0</v>
      </c>
      <c r="BJ229" s="483">
        <f t="shared" si="11"/>
        <v>70</v>
      </c>
      <c r="BK229" s="483">
        <f t="shared" si="11"/>
        <v>68</v>
      </c>
    </row>
    <row r="230" spans="1:63" x14ac:dyDescent="0.45">
      <c r="A230" s="480" t="s">
        <v>917</v>
      </c>
      <c r="B230" s="480" t="s">
        <v>461</v>
      </c>
      <c r="C230" s="480" t="s">
        <v>6</v>
      </c>
      <c r="D230" s="480" t="s">
        <v>702</v>
      </c>
      <c r="E230" s="480" t="s">
        <v>725</v>
      </c>
      <c r="F230" s="480">
        <v>0</v>
      </c>
      <c r="G230" s="480">
        <v>0</v>
      </c>
      <c r="H230" s="480">
        <v>4</v>
      </c>
      <c r="I230" s="480">
        <v>1</v>
      </c>
      <c r="J230" s="480">
        <v>4</v>
      </c>
      <c r="K230" s="480">
        <v>6</v>
      </c>
      <c r="L230" s="480">
        <v>4</v>
      </c>
      <c r="M230" s="480">
        <v>4</v>
      </c>
      <c r="N230" s="480">
        <v>6</v>
      </c>
      <c r="O230" s="480">
        <v>7</v>
      </c>
      <c r="P230" s="480">
        <v>5</v>
      </c>
      <c r="Q230" s="480">
        <v>2</v>
      </c>
      <c r="R230" s="480">
        <v>14</v>
      </c>
      <c r="S230" s="480">
        <v>7</v>
      </c>
      <c r="T230" s="480">
        <v>5</v>
      </c>
      <c r="U230" s="480">
        <v>0</v>
      </c>
      <c r="V230" s="480">
        <v>7</v>
      </c>
      <c r="W230" s="480">
        <v>10</v>
      </c>
      <c r="X230" s="480">
        <v>13</v>
      </c>
      <c r="Y230" s="480">
        <v>3</v>
      </c>
      <c r="Z230" s="480">
        <v>0</v>
      </c>
      <c r="AA230" s="480">
        <v>0</v>
      </c>
      <c r="AB230" s="480">
        <v>0</v>
      </c>
      <c r="AC230" s="480">
        <v>0</v>
      </c>
      <c r="AD230" s="480">
        <v>0</v>
      </c>
      <c r="AE230" s="480">
        <v>0</v>
      </c>
      <c r="AF230" s="480">
        <v>0</v>
      </c>
      <c r="AG230" s="480">
        <v>0</v>
      </c>
      <c r="AH230" s="480">
        <v>0</v>
      </c>
      <c r="AI230" s="480">
        <v>0</v>
      </c>
      <c r="AJ230" s="480">
        <v>0</v>
      </c>
      <c r="AK230" s="480">
        <v>0</v>
      </c>
      <c r="AL230" s="480">
        <v>0</v>
      </c>
      <c r="AM230" s="480">
        <v>0</v>
      </c>
      <c r="AN230" s="480">
        <v>0</v>
      </c>
      <c r="AO230" s="480">
        <v>0</v>
      </c>
      <c r="AP230" s="480">
        <v>0</v>
      </c>
      <c r="AQ230" s="480">
        <v>0</v>
      </c>
      <c r="AR230" s="480">
        <v>0</v>
      </c>
      <c r="AS230" s="480">
        <v>0</v>
      </c>
      <c r="AT230" s="480">
        <v>0</v>
      </c>
      <c r="AU230" s="480">
        <v>0</v>
      </c>
      <c r="AV230" s="480">
        <v>0</v>
      </c>
      <c r="AW230" s="480">
        <v>0</v>
      </c>
      <c r="AX230" s="480">
        <v>0</v>
      </c>
      <c r="AY230" s="480">
        <v>0</v>
      </c>
      <c r="AZ230" s="480">
        <v>0</v>
      </c>
      <c r="BA230" s="480">
        <v>0</v>
      </c>
      <c r="BB230" s="480">
        <v>0</v>
      </c>
      <c r="BC230" s="480">
        <v>0</v>
      </c>
      <c r="BD230" s="480">
        <v>0</v>
      </c>
      <c r="BE230" s="480">
        <v>0</v>
      </c>
      <c r="BF230" s="481">
        <f t="shared" si="9"/>
        <v>62</v>
      </c>
      <c r="BG230" s="481">
        <f t="shared" si="9"/>
        <v>40</v>
      </c>
      <c r="BH230" s="482">
        <f t="shared" si="10"/>
        <v>0</v>
      </c>
      <c r="BI230" s="482">
        <f t="shared" si="10"/>
        <v>0</v>
      </c>
      <c r="BJ230" s="483">
        <f t="shared" si="11"/>
        <v>62</v>
      </c>
      <c r="BK230" s="483">
        <f t="shared" si="11"/>
        <v>40</v>
      </c>
    </row>
    <row r="231" spans="1:63" x14ac:dyDescent="0.45">
      <c r="A231" s="480" t="s">
        <v>918</v>
      </c>
      <c r="B231" s="480" t="s">
        <v>461</v>
      </c>
      <c r="C231" s="480" t="s">
        <v>6</v>
      </c>
      <c r="D231" s="480" t="s">
        <v>702</v>
      </c>
      <c r="E231" s="480" t="s">
        <v>725</v>
      </c>
      <c r="F231" s="480">
        <v>0</v>
      </c>
      <c r="G231" s="480">
        <v>0</v>
      </c>
      <c r="H231" s="480">
        <v>0</v>
      </c>
      <c r="I231" s="480">
        <v>0</v>
      </c>
      <c r="J231" s="480">
        <v>7</v>
      </c>
      <c r="K231" s="480">
        <v>11</v>
      </c>
      <c r="L231" s="480">
        <v>10</v>
      </c>
      <c r="M231" s="480">
        <v>12</v>
      </c>
      <c r="N231" s="480">
        <v>18</v>
      </c>
      <c r="O231" s="480">
        <v>13</v>
      </c>
      <c r="P231" s="480">
        <v>20</v>
      </c>
      <c r="Q231" s="480">
        <v>9</v>
      </c>
      <c r="R231" s="480">
        <v>20</v>
      </c>
      <c r="S231" s="480">
        <v>18</v>
      </c>
      <c r="T231" s="480">
        <v>11</v>
      </c>
      <c r="U231" s="480">
        <v>5</v>
      </c>
      <c r="V231" s="480">
        <v>9</v>
      </c>
      <c r="W231" s="480">
        <v>10</v>
      </c>
      <c r="X231" s="480">
        <v>15</v>
      </c>
      <c r="Y231" s="480">
        <v>16</v>
      </c>
      <c r="Z231" s="480">
        <v>0</v>
      </c>
      <c r="AA231" s="480">
        <v>0</v>
      </c>
      <c r="AB231" s="480">
        <v>0</v>
      </c>
      <c r="AC231" s="480">
        <v>0</v>
      </c>
      <c r="AD231" s="480">
        <v>0</v>
      </c>
      <c r="AE231" s="480">
        <v>0</v>
      </c>
      <c r="AF231" s="480">
        <v>0</v>
      </c>
      <c r="AG231" s="480">
        <v>0</v>
      </c>
      <c r="AH231" s="480">
        <v>0</v>
      </c>
      <c r="AI231" s="480">
        <v>0</v>
      </c>
      <c r="AJ231" s="480">
        <v>0</v>
      </c>
      <c r="AK231" s="480">
        <v>0</v>
      </c>
      <c r="AL231" s="480">
        <v>0</v>
      </c>
      <c r="AM231" s="480">
        <v>0</v>
      </c>
      <c r="AN231" s="480">
        <v>0</v>
      </c>
      <c r="AO231" s="480">
        <v>0</v>
      </c>
      <c r="AP231" s="480">
        <v>0</v>
      </c>
      <c r="AQ231" s="480">
        <v>0</v>
      </c>
      <c r="AR231" s="480">
        <v>0</v>
      </c>
      <c r="AS231" s="480">
        <v>0</v>
      </c>
      <c r="AT231" s="480">
        <v>0</v>
      </c>
      <c r="AU231" s="480">
        <v>0</v>
      </c>
      <c r="AV231" s="480">
        <v>0</v>
      </c>
      <c r="AW231" s="480">
        <v>0</v>
      </c>
      <c r="AX231" s="480">
        <v>0</v>
      </c>
      <c r="AY231" s="480">
        <v>0</v>
      </c>
      <c r="AZ231" s="480">
        <v>0</v>
      </c>
      <c r="BA231" s="480">
        <v>0</v>
      </c>
      <c r="BB231" s="480">
        <v>0</v>
      </c>
      <c r="BC231" s="480">
        <v>0</v>
      </c>
      <c r="BD231" s="480">
        <v>0</v>
      </c>
      <c r="BE231" s="480">
        <v>0</v>
      </c>
      <c r="BF231" s="481">
        <f t="shared" si="9"/>
        <v>110</v>
      </c>
      <c r="BG231" s="481">
        <f t="shared" si="9"/>
        <v>94</v>
      </c>
      <c r="BH231" s="482">
        <f t="shared" si="10"/>
        <v>0</v>
      </c>
      <c r="BI231" s="482">
        <f t="shared" si="10"/>
        <v>0</v>
      </c>
      <c r="BJ231" s="483">
        <f t="shared" si="11"/>
        <v>110</v>
      </c>
      <c r="BK231" s="483">
        <f t="shared" si="11"/>
        <v>94</v>
      </c>
    </row>
    <row r="232" spans="1:63" x14ac:dyDescent="0.45">
      <c r="A232" s="480" t="s">
        <v>919</v>
      </c>
      <c r="B232" s="480" t="s">
        <v>461</v>
      </c>
      <c r="C232" s="480" t="s">
        <v>6</v>
      </c>
      <c r="D232" s="480" t="s">
        <v>702</v>
      </c>
      <c r="E232" s="480" t="s">
        <v>725</v>
      </c>
      <c r="F232" s="480">
        <v>0</v>
      </c>
      <c r="G232" s="480">
        <v>0</v>
      </c>
      <c r="H232" s="480">
        <v>7</v>
      </c>
      <c r="I232" s="480">
        <v>13</v>
      </c>
      <c r="J232" s="480">
        <v>6</v>
      </c>
      <c r="K232" s="480">
        <v>10</v>
      </c>
      <c r="L232" s="480">
        <v>16</v>
      </c>
      <c r="M232" s="480">
        <v>14</v>
      </c>
      <c r="N232" s="480">
        <v>14</v>
      </c>
      <c r="O232" s="480">
        <v>16</v>
      </c>
      <c r="P232" s="480">
        <v>9</v>
      </c>
      <c r="Q232" s="480">
        <v>5</v>
      </c>
      <c r="R232" s="480">
        <v>11</v>
      </c>
      <c r="S232" s="480">
        <v>15</v>
      </c>
      <c r="T232" s="480">
        <v>15</v>
      </c>
      <c r="U232" s="480">
        <v>12</v>
      </c>
      <c r="V232" s="480">
        <v>15</v>
      </c>
      <c r="W232" s="480">
        <v>10</v>
      </c>
      <c r="X232" s="480">
        <v>10</v>
      </c>
      <c r="Y232" s="480">
        <v>9</v>
      </c>
      <c r="Z232" s="480">
        <v>0</v>
      </c>
      <c r="AA232" s="480">
        <v>0</v>
      </c>
      <c r="AB232" s="480">
        <v>0</v>
      </c>
      <c r="AC232" s="480">
        <v>0</v>
      </c>
      <c r="AD232" s="480">
        <v>0</v>
      </c>
      <c r="AE232" s="480">
        <v>0</v>
      </c>
      <c r="AF232" s="480">
        <v>0</v>
      </c>
      <c r="AG232" s="480">
        <v>0</v>
      </c>
      <c r="AH232" s="480">
        <v>0</v>
      </c>
      <c r="AI232" s="480">
        <v>0</v>
      </c>
      <c r="AJ232" s="480">
        <v>0</v>
      </c>
      <c r="AK232" s="480">
        <v>0</v>
      </c>
      <c r="AL232" s="480">
        <v>0</v>
      </c>
      <c r="AM232" s="480">
        <v>0</v>
      </c>
      <c r="AN232" s="480">
        <v>0</v>
      </c>
      <c r="AO232" s="480">
        <v>0</v>
      </c>
      <c r="AP232" s="480">
        <v>0</v>
      </c>
      <c r="AQ232" s="480">
        <v>0</v>
      </c>
      <c r="AR232" s="480">
        <v>0</v>
      </c>
      <c r="AS232" s="480">
        <v>0</v>
      </c>
      <c r="AT232" s="480">
        <v>0</v>
      </c>
      <c r="AU232" s="480">
        <v>0</v>
      </c>
      <c r="AV232" s="480">
        <v>0</v>
      </c>
      <c r="AW232" s="480">
        <v>0</v>
      </c>
      <c r="AX232" s="480">
        <v>0</v>
      </c>
      <c r="AY232" s="480">
        <v>0</v>
      </c>
      <c r="AZ232" s="480">
        <v>0</v>
      </c>
      <c r="BA232" s="480">
        <v>0</v>
      </c>
      <c r="BB232" s="480">
        <v>0</v>
      </c>
      <c r="BC232" s="480">
        <v>0</v>
      </c>
      <c r="BD232" s="480">
        <v>0</v>
      </c>
      <c r="BE232" s="480">
        <v>0</v>
      </c>
      <c r="BF232" s="481">
        <f t="shared" si="9"/>
        <v>103</v>
      </c>
      <c r="BG232" s="481">
        <f t="shared" si="9"/>
        <v>104</v>
      </c>
      <c r="BH232" s="482">
        <f t="shared" si="10"/>
        <v>0</v>
      </c>
      <c r="BI232" s="482">
        <f t="shared" si="10"/>
        <v>0</v>
      </c>
      <c r="BJ232" s="483">
        <f t="shared" si="11"/>
        <v>103</v>
      </c>
      <c r="BK232" s="483">
        <f t="shared" si="11"/>
        <v>104</v>
      </c>
    </row>
    <row r="233" spans="1:63" x14ac:dyDescent="0.45">
      <c r="A233" s="480" t="s">
        <v>920</v>
      </c>
      <c r="B233" s="480" t="s">
        <v>461</v>
      </c>
      <c r="C233" s="480" t="s">
        <v>6</v>
      </c>
      <c r="D233" s="480" t="s">
        <v>702</v>
      </c>
      <c r="E233" s="480" t="s">
        <v>725</v>
      </c>
      <c r="F233" s="480">
        <v>0</v>
      </c>
      <c r="G233" s="480">
        <v>0</v>
      </c>
      <c r="H233" s="480">
        <v>0</v>
      </c>
      <c r="I233" s="480">
        <v>0</v>
      </c>
      <c r="J233" s="480">
        <v>23</v>
      </c>
      <c r="K233" s="480">
        <v>16</v>
      </c>
      <c r="L233" s="480">
        <v>17</v>
      </c>
      <c r="M233" s="480">
        <v>16</v>
      </c>
      <c r="N233" s="480">
        <v>21</v>
      </c>
      <c r="O233" s="480">
        <v>24</v>
      </c>
      <c r="P233" s="480">
        <v>29</v>
      </c>
      <c r="Q233" s="480">
        <v>27</v>
      </c>
      <c r="R233" s="480">
        <v>18</v>
      </c>
      <c r="S233" s="480">
        <v>28</v>
      </c>
      <c r="T233" s="480">
        <v>24</v>
      </c>
      <c r="U233" s="480">
        <v>20</v>
      </c>
      <c r="V233" s="480">
        <v>27</v>
      </c>
      <c r="W233" s="480">
        <v>34</v>
      </c>
      <c r="X233" s="480">
        <v>18</v>
      </c>
      <c r="Y233" s="480">
        <v>21</v>
      </c>
      <c r="Z233" s="480">
        <v>21</v>
      </c>
      <c r="AA233" s="480">
        <v>16</v>
      </c>
      <c r="AB233" s="480">
        <v>17</v>
      </c>
      <c r="AC233" s="480">
        <v>21</v>
      </c>
      <c r="AD233" s="480">
        <v>22</v>
      </c>
      <c r="AE233" s="480">
        <v>16</v>
      </c>
      <c r="AF233" s="480">
        <v>0</v>
      </c>
      <c r="AG233" s="480">
        <v>0</v>
      </c>
      <c r="AH233" s="480">
        <v>0</v>
      </c>
      <c r="AI233" s="480">
        <v>0</v>
      </c>
      <c r="AJ233" s="480">
        <v>0</v>
      </c>
      <c r="AK233" s="480">
        <v>0</v>
      </c>
      <c r="AL233" s="480">
        <v>0</v>
      </c>
      <c r="AM233" s="480">
        <v>0</v>
      </c>
      <c r="AN233" s="480">
        <v>0</v>
      </c>
      <c r="AO233" s="480">
        <v>0</v>
      </c>
      <c r="AP233" s="480">
        <v>0</v>
      </c>
      <c r="AQ233" s="480">
        <v>0</v>
      </c>
      <c r="AR233" s="480">
        <v>0</v>
      </c>
      <c r="AS233" s="480">
        <v>0</v>
      </c>
      <c r="AT233" s="480">
        <v>0</v>
      </c>
      <c r="AU233" s="480">
        <v>0</v>
      </c>
      <c r="AV233" s="480">
        <v>0</v>
      </c>
      <c r="AW233" s="480">
        <v>0</v>
      </c>
      <c r="AX233" s="480">
        <v>0</v>
      </c>
      <c r="AY233" s="480">
        <v>0</v>
      </c>
      <c r="AZ233" s="480">
        <v>0</v>
      </c>
      <c r="BA233" s="480">
        <v>0</v>
      </c>
      <c r="BB233" s="480">
        <v>0</v>
      </c>
      <c r="BC233" s="480">
        <v>0</v>
      </c>
      <c r="BD233" s="480">
        <v>0</v>
      </c>
      <c r="BE233" s="480">
        <v>0</v>
      </c>
      <c r="BF233" s="481">
        <f t="shared" si="9"/>
        <v>237</v>
      </c>
      <c r="BG233" s="481">
        <f t="shared" si="9"/>
        <v>239</v>
      </c>
      <c r="BH233" s="482">
        <f t="shared" si="10"/>
        <v>0</v>
      </c>
      <c r="BI233" s="482">
        <f t="shared" si="10"/>
        <v>0</v>
      </c>
      <c r="BJ233" s="483">
        <f t="shared" si="11"/>
        <v>237</v>
      </c>
      <c r="BK233" s="483">
        <f t="shared" si="11"/>
        <v>239</v>
      </c>
    </row>
    <row r="234" spans="1:63" x14ac:dyDescent="0.45">
      <c r="A234" s="480" t="s">
        <v>921</v>
      </c>
      <c r="B234" s="480" t="s">
        <v>461</v>
      </c>
      <c r="C234" s="480" t="s">
        <v>6</v>
      </c>
      <c r="D234" s="480" t="s">
        <v>702</v>
      </c>
      <c r="E234" s="480" t="s">
        <v>725</v>
      </c>
      <c r="F234" s="480">
        <v>0</v>
      </c>
      <c r="G234" s="480">
        <v>0</v>
      </c>
      <c r="H234" s="480">
        <v>0</v>
      </c>
      <c r="I234" s="480">
        <v>0</v>
      </c>
      <c r="J234" s="480">
        <v>5</v>
      </c>
      <c r="K234" s="480">
        <v>13</v>
      </c>
      <c r="L234" s="480">
        <v>12</v>
      </c>
      <c r="M234" s="480">
        <v>12</v>
      </c>
      <c r="N234" s="480">
        <v>10</v>
      </c>
      <c r="O234" s="480">
        <v>18</v>
      </c>
      <c r="P234" s="480">
        <v>12</v>
      </c>
      <c r="Q234" s="480">
        <v>9</v>
      </c>
      <c r="R234" s="480">
        <v>5</v>
      </c>
      <c r="S234" s="480">
        <v>4</v>
      </c>
      <c r="T234" s="480">
        <v>10</v>
      </c>
      <c r="U234" s="480">
        <v>5</v>
      </c>
      <c r="V234" s="480">
        <v>13</v>
      </c>
      <c r="W234" s="480">
        <v>8</v>
      </c>
      <c r="X234" s="480">
        <v>5</v>
      </c>
      <c r="Y234" s="480">
        <v>2</v>
      </c>
      <c r="Z234" s="480">
        <v>15</v>
      </c>
      <c r="AA234" s="480">
        <v>12</v>
      </c>
      <c r="AB234" s="480">
        <v>10</v>
      </c>
      <c r="AC234" s="480">
        <v>5</v>
      </c>
      <c r="AD234" s="480">
        <v>10</v>
      </c>
      <c r="AE234" s="480">
        <v>4</v>
      </c>
      <c r="AF234" s="480">
        <v>0</v>
      </c>
      <c r="AG234" s="480">
        <v>0</v>
      </c>
      <c r="AH234" s="480">
        <v>0</v>
      </c>
      <c r="AI234" s="480">
        <v>0</v>
      </c>
      <c r="AJ234" s="480">
        <v>0</v>
      </c>
      <c r="AK234" s="480">
        <v>0</v>
      </c>
      <c r="AL234" s="480">
        <v>0</v>
      </c>
      <c r="AM234" s="480">
        <v>0</v>
      </c>
      <c r="AN234" s="480">
        <v>0</v>
      </c>
      <c r="AO234" s="480">
        <v>0</v>
      </c>
      <c r="AP234" s="480">
        <v>0</v>
      </c>
      <c r="AQ234" s="480">
        <v>0</v>
      </c>
      <c r="AR234" s="480">
        <v>0</v>
      </c>
      <c r="AS234" s="480">
        <v>0</v>
      </c>
      <c r="AT234" s="480">
        <v>0</v>
      </c>
      <c r="AU234" s="480">
        <v>0</v>
      </c>
      <c r="AV234" s="480">
        <v>0</v>
      </c>
      <c r="AW234" s="480">
        <v>0</v>
      </c>
      <c r="AX234" s="480">
        <v>0</v>
      </c>
      <c r="AY234" s="480">
        <v>0</v>
      </c>
      <c r="AZ234" s="480">
        <v>0</v>
      </c>
      <c r="BA234" s="480">
        <v>0</v>
      </c>
      <c r="BB234" s="480">
        <v>0</v>
      </c>
      <c r="BC234" s="480">
        <v>0</v>
      </c>
      <c r="BD234" s="480">
        <v>0</v>
      </c>
      <c r="BE234" s="480">
        <v>0</v>
      </c>
      <c r="BF234" s="481">
        <f t="shared" si="9"/>
        <v>107</v>
      </c>
      <c r="BG234" s="481">
        <f t="shared" si="9"/>
        <v>92</v>
      </c>
      <c r="BH234" s="482">
        <f t="shared" si="10"/>
        <v>0</v>
      </c>
      <c r="BI234" s="482">
        <f t="shared" si="10"/>
        <v>0</v>
      </c>
      <c r="BJ234" s="483">
        <f t="shared" si="11"/>
        <v>107</v>
      </c>
      <c r="BK234" s="483">
        <f t="shared" si="11"/>
        <v>92</v>
      </c>
    </row>
    <row r="235" spans="1:63" ht="24.9" x14ac:dyDescent="0.45">
      <c r="A235" s="480" t="s">
        <v>922</v>
      </c>
      <c r="B235" s="480" t="s">
        <v>461</v>
      </c>
      <c r="C235" s="480" t="s">
        <v>6</v>
      </c>
      <c r="D235" s="480" t="s">
        <v>702</v>
      </c>
      <c r="E235" s="480" t="s">
        <v>725</v>
      </c>
      <c r="F235" s="480">
        <v>0</v>
      </c>
      <c r="G235" s="480">
        <v>0</v>
      </c>
      <c r="H235" s="480">
        <v>0</v>
      </c>
      <c r="I235" s="480">
        <v>0</v>
      </c>
      <c r="J235" s="480">
        <v>12</v>
      </c>
      <c r="K235" s="480">
        <v>16</v>
      </c>
      <c r="L235" s="480">
        <v>10</v>
      </c>
      <c r="M235" s="480">
        <v>16</v>
      </c>
      <c r="N235" s="480">
        <v>14</v>
      </c>
      <c r="O235" s="480">
        <v>11</v>
      </c>
      <c r="P235" s="480">
        <v>19</v>
      </c>
      <c r="Q235" s="480">
        <v>12</v>
      </c>
      <c r="R235" s="480">
        <v>14</v>
      </c>
      <c r="S235" s="480">
        <v>12</v>
      </c>
      <c r="T235" s="480">
        <v>12</v>
      </c>
      <c r="U235" s="480">
        <v>16</v>
      </c>
      <c r="V235" s="480">
        <v>16</v>
      </c>
      <c r="W235" s="480">
        <v>13</v>
      </c>
      <c r="X235" s="480">
        <v>15</v>
      </c>
      <c r="Y235" s="480">
        <v>15</v>
      </c>
      <c r="Z235" s="480">
        <v>18</v>
      </c>
      <c r="AA235" s="480">
        <v>6</v>
      </c>
      <c r="AB235" s="480">
        <v>22</v>
      </c>
      <c r="AC235" s="480">
        <v>15</v>
      </c>
      <c r="AD235" s="480">
        <v>11</v>
      </c>
      <c r="AE235" s="480">
        <v>16</v>
      </c>
      <c r="AF235" s="480">
        <v>0</v>
      </c>
      <c r="AG235" s="480">
        <v>0</v>
      </c>
      <c r="AH235" s="480">
        <v>0</v>
      </c>
      <c r="AI235" s="480">
        <v>0</v>
      </c>
      <c r="AJ235" s="480">
        <v>0</v>
      </c>
      <c r="AK235" s="480">
        <v>0</v>
      </c>
      <c r="AL235" s="480">
        <v>0</v>
      </c>
      <c r="AM235" s="480">
        <v>0</v>
      </c>
      <c r="AN235" s="480">
        <v>0</v>
      </c>
      <c r="AO235" s="480">
        <v>0</v>
      </c>
      <c r="AP235" s="480">
        <v>0</v>
      </c>
      <c r="AQ235" s="480">
        <v>0</v>
      </c>
      <c r="AR235" s="480">
        <v>0</v>
      </c>
      <c r="AS235" s="480">
        <v>0</v>
      </c>
      <c r="AT235" s="480">
        <v>0</v>
      </c>
      <c r="AU235" s="480">
        <v>0</v>
      </c>
      <c r="AV235" s="480">
        <v>0</v>
      </c>
      <c r="AW235" s="480">
        <v>0</v>
      </c>
      <c r="AX235" s="480">
        <v>0</v>
      </c>
      <c r="AY235" s="480">
        <v>0</v>
      </c>
      <c r="AZ235" s="480">
        <v>0</v>
      </c>
      <c r="BA235" s="480">
        <v>0</v>
      </c>
      <c r="BB235" s="480">
        <v>0</v>
      </c>
      <c r="BC235" s="480">
        <v>0</v>
      </c>
      <c r="BD235" s="480">
        <v>0</v>
      </c>
      <c r="BE235" s="480">
        <v>0</v>
      </c>
      <c r="BF235" s="481">
        <f t="shared" si="9"/>
        <v>163</v>
      </c>
      <c r="BG235" s="481">
        <f t="shared" si="9"/>
        <v>148</v>
      </c>
      <c r="BH235" s="482">
        <f t="shared" si="10"/>
        <v>0</v>
      </c>
      <c r="BI235" s="482">
        <f t="shared" si="10"/>
        <v>0</v>
      </c>
      <c r="BJ235" s="483">
        <f t="shared" si="11"/>
        <v>163</v>
      </c>
      <c r="BK235" s="483">
        <f t="shared" si="11"/>
        <v>148</v>
      </c>
    </row>
    <row r="236" spans="1:63" x14ac:dyDescent="0.45">
      <c r="A236" s="480" t="s">
        <v>923</v>
      </c>
      <c r="B236" s="480" t="s">
        <v>461</v>
      </c>
      <c r="C236" s="480" t="s">
        <v>6</v>
      </c>
      <c r="D236" s="480" t="s">
        <v>702</v>
      </c>
      <c r="E236" s="480" t="s">
        <v>725</v>
      </c>
      <c r="F236" s="480">
        <v>0</v>
      </c>
      <c r="G236" s="480">
        <v>0</v>
      </c>
      <c r="H236" s="480">
        <v>0</v>
      </c>
      <c r="I236" s="480">
        <v>0</v>
      </c>
      <c r="J236" s="480">
        <v>6</v>
      </c>
      <c r="K236" s="480">
        <v>6</v>
      </c>
      <c r="L236" s="480">
        <v>4</v>
      </c>
      <c r="M236" s="480">
        <v>8</v>
      </c>
      <c r="N236" s="480">
        <v>3</v>
      </c>
      <c r="O236" s="480">
        <v>5</v>
      </c>
      <c r="P236" s="480">
        <v>7</v>
      </c>
      <c r="Q236" s="480">
        <v>3</v>
      </c>
      <c r="R236" s="480">
        <v>1</v>
      </c>
      <c r="S236" s="480">
        <v>7</v>
      </c>
      <c r="T236" s="480">
        <v>3</v>
      </c>
      <c r="U236" s="480">
        <v>2</v>
      </c>
      <c r="V236" s="480">
        <v>5</v>
      </c>
      <c r="W236" s="480">
        <v>4</v>
      </c>
      <c r="X236" s="480">
        <v>1</v>
      </c>
      <c r="Y236" s="480">
        <v>4</v>
      </c>
      <c r="Z236" s="480">
        <v>0</v>
      </c>
      <c r="AA236" s="480">
        <v>0</v>
      </c>
      <c r="AB236" s="480">
        <v>0</v>
      </c>
      <c r="AC236" s="480">
        <v>0</v>
      </c>
      <c r="AD236" s="480">
        <v>0</v>
      </c>
      <c r="AE236" s="480">
        <v>0</v>
      </c>
      <c r="AF236" s="480">
        <v>0</v>
      </c>
      <c r="AG236" s="480">
        <v>0</v>
      </c>
      <c r="AH236" s="480">
        <v>0</v>
      </c>
      <c r="AI236" s="480">
        <v>0</v>
      </c>
      <c r="AJ236" s="480">
        <v>0</v>
      </c>
      <c r="AK236" s="480">
        <v>0</v>
      </c>
      <c r="AL236" s="480">
        <v>0</v>
      </c>
      <c r="AM236" s="480">
        <v>0</v>
      </c>
      <c r="AN236" s="480">
        <v>0</v>
      </c>
      <c r="AO236" s="480">
        <v>0</v>
      </c>
      <c r="AP236" s="480">
        <v>0</v>
      </c>
      <c r="AQ236" s="480">
        <v>0</v>
      </c>
      <c r="AR236" s="480">
        <v>0</v>
      </c>
      <c r="AS236" s="480">
        <v>0</v>
      </c>
      <c r="AT236" s="480">
        <v>0</v>
      </c>
      <c r="AU236" s="480">
        <v>0</v>
      </c>
      <c r="AV236" s="480">
        <v>0</v>
      </c>
      <c r="AW236" s="480">
        <v>0</v>
      </c>
      <c r="AX236" s="480">
        <v>0</v>
      </c>
      <c r="AY236" s="480">
        <v>0</v>
      </c>
      <c r="AZ236" s="480">
        <v>0</v>
      </c>
      <c r="BA236" s="480">
        <v>0</v>
      </c>
      <c r="BB236" s="480">
        <v>0</v>
      </c>
      <c r="BC236" s="480">
        <v>0</v>
      </c>
      <c r="BD236" s="480">
        <v>0</v>
      </c>
      <c r="BE236" s="480">
        <v>0</v>
      </c>
      <c r="BF236" s="481">
        <f t="shared" si="9"/>
        <v>30</v>
      </c>
      <c r="BG236" s="481">
        <f t="shared" si="9"/>
        <v>39</v>
      </c>
      <c r="BH236" s="482">
        <f t="shared" si="10"/>
        <v>0</v>
      </c>
      <c r="BI236" s="482">
        <f t="shared" si="10"/>
        <v>0</v>
      </c>
      <c r="BJ236" s="483">
        <f t="shared" si="11"/>
        <v>30</v>
      </c>
      <c r="BK236" s="483">
        <f t="shared" si="11"/>
        <v>39</v>
      </c>
    </row>
    <row r="237" spans="1:63" ht="24.9" x14ac:dyDescent="0.45">
      <c r="A237" s="480" t="s">
        <v>1187</v>
      </c>
      <c r="B237" s="480" t="s">
        <v>461</v>
      </c>
      <c r="C237" s="480" t="s">
        <v>6</v>
      </c>
      <c r="D237" s="480" t="s">
        <v>706</v>
      </c>
      <c r="E237" s="480" t="s">
        <v>707</v>
      </c>
      <c r="F237" s="480">
        <v>0</v>
      </c>
      <c r="G237" s="480">
        <v>0</v>
      </c>
      <c r="H237" s="480">
        <v>30</v>
      </c>
      <c r="I237" s="480">
        <v>33</v>
      </c>
      <c r="J237" s="480">
        <v>21</v>
      </c>
      <c r="K237" s="480">
        <v>25</v>
      </c>
      <c r="L237" s="480">
        <v>37</v>
      </c>
      <c r="M237" s="480">
        <v>28</v>
      </c>
      <c r="N237" s="480">
        <v>27</v>
      </c>
      <c r="O237" s="480">
        <v>16</v>
      </c>
      <c r="P237" s="480">
        <v>22</v>
      </c>
      <c r="Q237" s="480">
        <v>25</v>
      </c>
      <c r="R237" s="480">
        <v>24</v>
      </c>
      <c r="S237" s="480">
        <v>16</v>
      </c>
      <c r="T237" s="480">
        <v>12</v>
      </c>
      <c r="U237" s="480">
        <v>21</v>
      </c>
      <c r="V237" s="480">
        <v>8</v>
      </c>
      <c r="W237" s="480">
        <v>21</v>
      </c>
      <c r="X237" s="480">
        <v>17</v>
      </c>
      <c r="Y237" s="480">
        <v>14</v>
      </c>
      <c r="Z237" s="480">
        <v>14</v>
      </c>
      <c r="AA237" s="480">
        <v>14</v>
      </c>
      <c r="AB237" s="480">
        <v>8</v>
      </c>
      <c r="AC237" s="480">
        <v>8</v>
      </c>
      <c r="AD237" s="480">
        <v>18</v>
      </c>
      <c r="AE237" s="480">
        <v>7</v>
      </c>
      <c r="AF237" s="480">
        <v>0</v>
      </c>
      <c r="AG237" s="480">
        <v>0</v>
      </c>
      <c r="AH237" s="480">
        <v>0</v>
      </c>
      <c r="AI237" s="480">
        <v>0</v>
      </c>
      <c r="AJ237" s="480">
        <v>0</v>
      </c>
      <c r="AK237" s="480">
        <v>0</v>
      </c>
      <c r="AL237" s="480">
        <v>0</v>
      </c>
      <c r="AM237" s="480">
        <v>0</v>
      </c>
      <c r="AN237" s="480">
        <v>0</v>
      </c>
      <c r="AO237" s="480">
        <v>0</v>
      </c>
      <c r="AP237" s="480">
        <v>0</v>
      </c>
      <c r="AQ237" s="480">
        <v>0</v>
      </c>
      <c r="AR237" s="480">
        <v>0</v>
      </c>
      <c r="AS237" s="480">
        <v>0</v>
      </c>
      <c r="AT237" s="480">
        <v>0</v>
      </c>
      <c r="AU237" s="480">
        <v>0</v>
      </c>
      <c r="AV237" s="480">
        <v>0</v>
      </c>
      <c r="AW237" s="480">
        <v>0</v>
      </c>
      <c r="AX237" s="480">
        <v>0</v>
      </c>
      <c r="AY237" s="480">
        <v>0</v>
      </c>
      <c r="AZ237" s="480">
        <v>0</v>
      </c>
      <c r="BA237" s="480">
        <v>0</v>
      </c>
      <c r="BB237" s="480">
        <v>0</v>
      </c>
      <c r="BC237" s="480">
        <v>0</v>
      </c>
      <c r="BD237" s="480">
        <v>0</v>
      </c>
      <c r="BE237" s="480">
        <v>0</v>
      </c>
      <c r="BF237" s="481">
        <f t="shared" si="9"/>
        <v>238</v>
      </c>
      <c r="BG237" s="481">
        <f t="shared" si="9"/>
        <v>228</v>
      </c>
      <c r="BH237" s="482">
        <f t="shared" si="10"/>
        <v>0</v>
      </c>
      <c r="BI237" s="482">
        <f t="shared" si="10"/>
        <v>0</v>
      </c>
      <c r="BJ237" s="483">
        <f t="shared" si="11"/>
        <v>238</v>
      </c>
      <c r="BK237" s="483">
        <f t="shared" si="11"/>
        <v>228</v>
      </c>
    </row>
    <row r="238" spans="1:63" x14ac:dyDescent="0.45">
      <c r="A238" s="480" t="s">
        <v>924</v>
      </c>
      <c r="B238" s="480" t="s">
        <v>461</v>
      </c>
      <c r="C238" s="480" t="s">
        <v>6</v>
      </c>
      <c r="D238" s="480" t="s">
        <v>702</v>
      </c>
      <c r="E238" s="484" t="s">
        <v>725</v>
      </c>
      <c r="F238" s="480">
        <v>0</v>
      </c>
      <c r="G238" s="480">
        <v>0</v>
      </c>
      <c r="H238" s="480">
        <v>5</v>
      </c>
      <c r="I238" s="480">
        <v>10</v>
      </c>
      <c r="J238" s="480">
        <v>9</v>
      </c>
      <c r="K238" s="480">
        <v>9</v>
      </c>
      <c r="L238" s="480">
        <v>14</v>
      </c>
      <c r="M238" s="480">
        <v>16</v>
      </c>
      <c r="N238" s="480">
        <v>23</v>
      </c>
      <c r="O238" s="480">
        <v>12</v>
      </c>
      <c r="P238" s="480">
        <v>29</v>
      </c>
      <c r="Q238" s="480">
        <v>23</v>
      </c>
      <c r="R238" s="480">
        <v>25</v>
      </c>
      <c r="S238" s="480">
        <v>19</v>
      </c>
      <c r="T238" s="480">
        <v>19</v>
      </c>
      <c r="U238" s="480">
        <v>17</v>
      </c>
      <c r="V238" s="480">
        <v>19</v>
      </c>
      <c r="W238" s="480">
        <v>17</v>
      </c>
      <c r="X238" s="480">
        <v>13</v>
      </c>
      <c r="Y238" s="480">
        <v>15</v>
      </c>
      <c r="Z238" s="480">
        <v>0</v>
      </c>
      <c r="AA238" s="480">
        <v>0</v>
      </c>
      <c r="AB238" s="480">
        <v>0</v>
      </c>
      <c r="AC238" s="480">
        <v>0</v>
      </c>
      <c r="AD238" s="480">
        <v>0</v>
      </c>
      <c r="AE238" s="480">
        <v>0</v>
      </c>
      <c r="AF238" s="480">
        <v>0</v>
      </c>
      <c r="AG238" s="480">
        <v>0</v>
      </c>
      <c r="AH238" s="480">
        <v>0</v>
      </c>
      <c r="AI238" s="480">
        <v>0</v>
      </c>
      <c r="AJ238" s="480">
        <v>0</v>
      </c>
      <c r="AK238" s="480">
        <v>0</v>
      </c>
      <c r="AL238" s="480">
        <v>0</v>
      </c>
      <c r="AM238" s="480">
        <v>0</v>
      </c>
      <c r="AN238" s="480">
        <v>0</v>
      </c>
      <c r="AO238" s="480">
        <v>0</v>
      </c>
      <c r="AP238" s="480">
        <v>0</v>
      </c>
      <c r="AQ238" s="480">
        <v>0</v>
      </c>
      <c r="AR238" s="480">
        <v>0</v>
      </c>
      <c r="AS238" s="480">
        <v>0</v>
      </c>
      <c r="AT238" s="480">
        <v>0</v>
      </c>
      <c r="AU238" s="480">
        <v>0</v>
      </c>
      <c r="AV238" s="480">
        <v>0</v>
      </c>
      <c r="AW238" s="480">
        <v>0</v>
      </c>
      <c r="AX238" s="480">
        <v>0</v>
      </c>
      <c r="AY238" s="480">
        <v>0</v>
      </c>
      <c r="AZ238" s="480">
        <v>0</v>
      </c>
      <c r="BA238" s="480">
        <v>0</v>
      </c>
      <c r="BB238" s="480">
        <v>0</v>
      </c>
      <c r="BC238" s="480">
        <v>0</v>
      </c>
      <c r="BD238" s="480">
        <v>0</v>
      </c>
      <c r="BE238" s="480">
        <v>0</v>
      </c>
      <c r="BF238" s="481">
        <f t="shared" si="9"/>
        <v>156</v>
      </c>
      <c r="BG238" s="481">
        <f t="shared" si="9"/>
        <v>138</v>
      </c>
      <c r="BH238" s="482">
        <f t="shared" si="10"/>
        <v>0</v>
      </c>
      <c r="BI238" s="482">
        <f t="shared" si="10"/>
        <v>0</v>
      </c>
      <c r="BJ238" s="483">
        <f t="shared" si="11"/>
        <v>156</v>
      </c>
      <c r="BK238" s="483">
        <f t="shared" si="11"/>
        <v>138</v>
      </c>
    </row>
    <row r="239" spans="1:63" x14ac:dyDescent="0.45">
      <c r="A239" s="480" t="s">
        <v>925</v>
      </c>
      <c r="B239" s="480" t="s">
        <v>461</v>
      </c>
      <c r="C239" s="480" t="s">
        <v>6</v>
      </c>
      <c r="D239" s="480" t="s">
        <v>702</v>
      </c>
      <c r="E239" s="480" t="s">
        <v>725</v>
      </c>
      <c r="F239" s="480">
        <v>0</v>
      </c>
      <c r="G239" s="480">
        <v>0</v>
      </c>
      <c r="H239" s="480">
        <v>0</v>
      </c>
      <c r="I239" s="480">
        <v>0</v>
      </c>
      <c r="J239" s="480">
        <v>17</v>
      </c>
      <c r="K239" s="480">
        <v>18</v>
      </c>
      <c r="L239" s="480">
        <v>10</v>
      </c>
      <c r="M239" s="480">
        <v>26</v>
      </c>
      <c r="N239" s="480">
        <v>48</v>
      </c>
      <c r="O239" s="480">
        <v>30</v>
      </c>
      <c r="P239" s="480">
        <v>44</v>
      </c>
      <c r="Q239" s="480">
        <v>33</v>
      </c>
      <c r="R239" s="480">
        <v>37</v>
      </c>
      <c r="S239" s="480">
        <v>35</v>
      </c>
      <c r="T239" s="480">
        <v>35</v>
      </c>
      <c r="U239" s="480">
        <v>34</v>
      </c>
      <c r="V239" s="480">
        <v>38</v>
      </c>
      <c r="W239" s="480">
        <v>33</v>
      </c>
      <c r="X239" s="480">
        <v>35</v>
      </c>
      <c r="Y239" s="480">
        <v>37</v>
      </c>
      <c r="Z239" s="480">
        <v>35</v>
      </c>
      <c r="AA239" s="480">
        <v>38</v>
      </c>
      <c r="AB239" s="480">
        <v>32</v>
      </c>
      <c r="AC239" s="480">
        <v>35</v>
      </c>
      <c r="AD239" s="480">
        <v>32</v>
      </c>
      <c r="AE239" s="480">
        <v>28</v>
      </c>
      <c r="AF239" s="480">
        <v>0</v>
      </c>
      <c r="AG239" s="480">
        <v>0</v>
      </c>
      <c r="AH239" s="480">
        <v>0</v>
      </c>
      <c r="AI239" s="480">
        <v>0</v>
      </c>
      <c r="AJ239" s="480">
        <v>0</v>
      </c>
      <c r="AK239" s="480">
        <v>0</v>
      </c>
      <c r="AL239" s="480">
        <v>0</v>
      </c>
      <c r="AM239" s="480">
        <v>0</v>
      </c>
      <c r="AN239" s="480">
        <v>0</v>
      </c>
      <c r="AO239" s="480">
        <v>0</v>
      </c>
      <c r="AP239" s="480">
        <v>0</v>
      </c>
      <c r="AQ239" s="480">
        <v>0</v>
      </c>
      <c r="AR239" s="480">
        <v>0</v>
      </c>
      <c r="AS239" s="480">
        <v>0</v>
      </c>
      <c r="AT239" s="480">
        <v>0</v>
      </c>
      <c r="AU239" s="480">
        <v>0</v>
      </c>
      <c r="AV239" s="480">
        <v>0</v>
      </c>
      <c r="AW239" s="480">
        <v>0</v>
      </c>
      <c r="AX239" s="480">
        <v>0</v>
      </c>
      <c r="AY239" s="480">
        <v>0</v>
      </c>
      <c r="AZ239" s="480">
        <v>0</v>
      </c>
      <c r="BA239" s="480">
        <v>0</v>
      </c>
      <c r="BB239" s="480">
        <v>0</v>
      </c>
      <c r="BC239" s="480">
        <v>0</v>
      </c>
      <c r="BD239" s="480">
        <v>0</v>
      </c>
      <c r="BE239" s="480">
        <v>0</v>
      </c>
      <c r="BF239" s="481">
        <f t="shared" si="9"/>
        <v>363</v>
      </c>
      <c r="BG239" s="481">
        <f t="shared" si="9"/>
        <v>347</v>
      </c>
      <c r="BH239" s="482">
        <f t="shared" si="10"/>
        <v>0</v>
      </c>
      <c r="BI239" s="482">
        <f t="shared" si="10"/>
        <v>0</v>
      </c>
      <c r="BJ239" s="483">
        <f t="shared" si="11"/>
        <v>363</v>
      </c>
      <c r="BK239" s="483">
        <f t="shared" si="11"/>
        <v>347</v>
      </c>
    </row>
    <row r="240" spans="1:63" x14ac:dyDescent="0.45">
      <c r="A240" s="480" t="s">
        <v>926</v>
      </c>
      <c r="B240" s="480" t="s">
        <v>461</v>
      </c>
      <c r="C240" s="480" t="s">
        <v>6</v>
      </c>
      <c r="D240" s="480" t="s">
        <v>702</v>
      </c>
      <c r="E240" s="480" t="s">
        <v>725</v>
      </c>
      <c r="F240" s="480">
        <v>0</v>
      </c>
      <c r="G240" s="480">
        <v>0</v>
      </c>
      <c r="H240" s="480">
        <v>21</v>
      </c>
      <c r="I240" s="480">
        <v>15</v>
      </c>
      <c r="J240" s="480">
        <v>24</v>
      </c>
      <c r="K240" s="480">
        <v>19</v>
      </c>
      <c r="L240" s="480">
        <v>25</v>
      </c>
      <c r="M240" s="480">
        <v>20</v>
      </c>
      <c r="N240" s="480">
        <v>14</v>
      </c>
      <c r="O240" s="480">
        <v>17</v>
      </c>
      <c r="P240" s="480">
        <v>22</v>
      </c>
      <c r="Q240" s="480">
        <v>20</v>
      </c>
      <c r="R240" s="480">
        <v>25</v>
      </c>
      <c r="S240" s="480">
        <v>15</v>
      </c>
      <c r="T240" s="480">
        <v>17</v>
      </c>
      <c r="U240" s="480">
        <v>10</v>
      </c>
      <c r="V240" s="480">
        <v>25</v>
      </c>
      <c r="W240" s="480">
        <v>14</v>
      </c>
      <c r="X240" s="480">
        <v>10</v>
      </c>
      <c r="Y240" s="480">
        <v>17</v>
      </c>
      <c r="Z240" s="480">
        <v>0</v>
      </c>
      <c r="AA240" s="480">
        <v>0</v>
      </c>
      <c r="AB240" s="480">
        <v>0</v>
      </c>
      <c r="AC240" s="480">
        <v>0</v>
      </c>
      <c r="AD240" s="480">
        <v>0</v>
      </c>
      <c r="AE240" s="480">
        <v>0</v>
      </c>
      <c r="AF240" s="480">
        <v>0</v>
      </c>
      <c r="AG240" s="480">
        <v>0</v>
      </c>
      <c r="AH240" s="480">
        <v>0</v>
      </c>
      <c r="AI240" s="480">
        <v>0</v>
      </c>
      <c r="AJ240" s="480">
        <v>0</v>
      </c>
      <c r="AK240" s="480">
        <v>0</v>
      </c>
      <c r="AL240" s="480">
        <v>0</v>
      </c>
      <c r="AM240" s="480">
        <v>0</v>
      </c>
      <c r="AN240" s="480">
        <v>0</v>
      </c>
      <c r="AO240" s="480">
        <v>0</v>
      </c>
      <c r="AP240" s="480">
        <v>0</v>
      </c>
      <c r="AQ240" s="480">
        <v>0</v>
      </c>
      <c r="AR240" s="480">
        <v>0</v>
      </c>
      <c r="AS240" s="480">
        <v>0</v>
      </c>
      <c r="AT240" s="480">
        <v>0</v>
      </c>
      <c r="AU240" s="480">
        <v>0</v>
      </c>
      <c r="AV240" s="480">
        <v>0</v>
      </c>
      <c r="AW240" s="480">
        <v>0</v>
      </c>
      <c r="AX240" s="480">
        <v>0</v>
      </c>
      <c r="AY240" s="480">
        <v>0</v>
      </c>
      <c r="AZ240" s="480">
        <v>0</v>
      </c>
      <c r="BA240" s="480">
        <v>0</v>
      </c>
      <c r="BB240" s="480">
        <v>0</v>
      </c>
      <c r="BC240" s="480">
        <v>0</v>
      </c>
      <c r="BD240" s="480">
        <v>0</v>
      </c>
      <c r="BE240" s="480">
        <v>0</v>
      </c>
      <c r="BF240" s="481">
        <f t="shared" si="9"/>
        <v>183</v>
      </c>
      <c r="BG240" s="481">
        <f t="shared" si="9"/>
        <v>147</v>
      </c>
      <c r="BH240" s="482">
        <f t="shared" si="10"/>
        <v>0</v>
      </c>
      <c r="BI240" s="482">
        <f t="shared" si="10"/>
        <v>0</v>
      </c>
      <c r="BJ240" s="483">
        <f t="shared" si="11"/>
        <v>183</v>
      </c>
      <c r="BK240" s="483">
        <f t="shared" si="11"/>
        <v>147</v>
      </c>
    </row>
    <row r="241" spans="1:63" x14ac:dyDescent="0.45">
      <c r="A241" s="480" t="s">
        <v>927</v>
      </c>
      <c r="B241" s="480" t="s">
        <v>461</v>
      </c>
      <c r="C241" s="480" t="s">
        <v>6</v>
      </c>
      <c r="D241" s="480" t="s">
        <v>702</v>
      </c>
      <c r="E241" s="480" t="s">
        <v>725</v>
      </c>
      <c r="F241" s="480">
        <v>0</v>
      </c>
      <c r="G241" s="480">
        <v>0</v>
      </c>
      <c r="H241" s="480">
        <v>0</v>
      </c>
      <c r="I241" s="480">
        <v>0</v>
      </c>
      <c r="J241" s="480">
        <v>10</v>
      </c>
      <c r="K241" s="480">
        <v>9</v>
      </c>
      <c r="L241" s="480">
        <v>22</v>
      </c>
      <c r="M241" s="480">
        <v>13</v>
      </c>
      <c r="N241" s="480">
        <v>14</v>
      </c>
      <c r="O241" s="480">
        <v>11</v>
      </c>
      <c r="P241" s="480">
        <v>13</v>
      </c>
      <c r="Q241" s="480">
        <v>15</v>
      </c>
      <c r="R241" s="480">
        <v>16</v>
      </c>
      <c r="S241" s="480">
        <v>19</v>
      </c>
      <c r="T241" s="480">
        <v>16</v>
      </c>
      <c r="U241" s="480">
        <v>10</v>
      </c>
      <c r="V241" s="480">
        <v>19</v>
      </c>
      <c r="W241" s="480">
        <v>15</v>
      </c>
      <c r="X241" s="480">
        <v>19</v>
      </c>
      <c r="Y241" s="480">
        <v>16</v>
      </c>
      <c r="Z241" s="480">
        <v>0</v>
      </c>
      <c r="AA241" s="480">
        <v>0</v>
      </c>
      <c r="AB241" s="480">
        <v>0</v>
      </c>
      <c r="AC241" s="480">
        <v>0</v>
      </c>
      <c r="AD241" s="480">
        <v>0</v>
      </c>
      <c r="AE241" s="480">
        <v>0</v>
      </c>
      <c r="AF241" s="480">
        <v>0</v>
      </c>
      <c r="AG241" s="480">
        <v>0</v>
      </c>
      <c r="AH241" s="480">
        <v>0</v>
      </c>
      <c r="AI241" s="480">
        <v>0</v>
      </c>
      <c r="AJ241" s="480">
        <v>0</v>
      </c>
      <c r="AK241" s="480">
        <v>0</v>
      </c>
      <c r="AL241" s="480">
        <v>0</v>
      </c>
      <c r="AM241" s="480">
        <v>0</v>
      </c>
      <c r="AN241" s="480">
        <v>0</v>
      </c>
      <c r="AO241" s="480">
        <v>0</v>
      </c>
      <c r="AP241" s="480">
        <v>0</v>
      </c>
      <c r="AQ241" s="480">
        <v>0</v>
      </c>
      <c r="AR241" s="480">
        <v>0</v>
      </c>
      <c r="AS241" s="480">
        <v>0</v>
      </c>
      <c r="AT241" s="480">
        <v>0</v>
      </c>
      <c r="AU241" s="480">
        <v>0</v>
      </c>
      <c r="AV241" s="480">
        <v>0</v>
      </c>
      <c r="AW241" s="480">
        <v>0</v>
      </c>
      <c r="AX241" s="480">
        <v>0</v>
      </c>
      <c r="AY241" s="480">
        <v>0</v>
      </c>
      <c r="AZ241" s="480">
        <v>0</v>
      </c>
      <c r="BA241" s="480">
        <v>0</v>
      </c>
      <c r="BB241" s="480">
        <v>0</v>
      </c>
      <c r="BC241" s="480">
        <v>0</v>
      </c>
      <c r="BD241" s="480">
        <v>0</v>
      </c>
      <c r="BE241" s="480">
        <v>0</v>
      </c>
      <c r="BF241" s="481">
        <f t="shared" si="9"/>
        <v>129</v>
      </c>
      <c r="BG241" s="481">
        <f t="shared" si="9"/>
        <v>108</v>
      </c>
      <c r="BH241" s="482">
        <f t="shared" si="10"/>
        <v>0</v>
      </c>
      <c r="BI241" s="482">
        <f t="shared" si="10"/>
        <v>0</v>
      </c>
      <c r="BJ241" s="483">
        <f t="shared" si="11"/>
        <v>129</v>
      </c>
      <c r="BK241" s="483">
        <f t="shared" si="11"/>
        <v>108</v>
      </c>
    </row>
    <row r="242" spans="1:63" x14ac:dyDescent="0.45">
      <c r="A242" s="480" t="s">
        <v>928</v>
      </c>
      <c r="B242" s="480" t="s">
        <v>461</v>
      </c>
      <c r="C242" s="480" t="s">
        <v>6</v>
      </c>
      <c r="D242" s="480" t="s">
        <v>702</v>
      </c>
      <c r="E242" s="480" t="s">
        <v>725</v>
      </c>
      <c r="F242" s="480">
        <v>0</v>
      </c>
      <c r="G242" s="480">
        <v>0</v>
      </c>
      <c r="H242" s="480">
        <v>0</v>
      </c>
      <c r="I242" s="480">
        <v>0</v>
      </c>
      <c r="J242" s="480">
        <v>6</v>
      </c>
      <c r="K242" s="480">
        <v>2</v>
      </c>
      <c r="L242" s="480">
        <v>5</v>
      </c>
      <c r="M242" s="480">
        <v>6</v>
      </c>
      <c r="N242" s="480">
        <v>7</v>
      </c>
      <c r="O242" s="480">
        <v>5</v>
      </c>
      <c r="P242" s="480">
        <v>11</v>
      </c>
      <c r="Q242" s="480">
        <v>8</v>
      </c>
      <c r="R242" s="480">
        <v>7</v>
      </c>
      <c r="S242" s="480">
        <v>5</v>
      </c>
      <c r="T242" s="480">
        <v>7</v>
      </c>
      <c r="U242" s="480">
        <v>1</v>
      </c>
      <c r="V242" s="480">
        <v>4</v>
      </c>
      <c r="W242" s="480">
        <v>7</v>
      </c>
      <c r="X242" s="480">
        <v>7</v>
      </c>
      <c r="Y242" s="480">
        <v>6</v>
      </c>
      <c r="Z242" s="480">
        <v>0</v>
      </c>
      <c r="AA242" s="480">
        <v>0</v>
      </c>
      <c r="AB242" s="480">
        <v>0</v>
      </c>
      <c r="AC242" s="480">
        <v>0</v>
      </c>
      <c r="AD242" s="480">
        <v>0</v>
      </c>
      <c r="AE242" s="480">
        <v>0</v>
      </c>
      <c r="AF242" s="480">
        <v>0</v>
      </c>
      <c r="AG242" s="480">
        <v>0</v>
      </c>
      <c r="AH242" s="480">
        <v>0</v>
      </c>
      <c r="AI242" s="480">
        <v>0</v>
      </c>
      <c r="AJ242" s="480">
        <v>0</v>
      </c>
      <c r="AK242" s="480">
        <v>0</v>
      </c>
      <c r="AL242" s="480">
        <v>0</v>
      </c>
      <c r="AM242" s="480">
        <v>0</v>
      </c>
      <c r="AN242" s="480">
        <v>0</v>
      </c>
      <c r="AO242" s="480">
        <v>0</v>
      </c>
      <c r="AP242" s="480">
        <v>0</v>
      </c>
      <c r="AQ242" s="480">
        <v>0</v>
      </c>
      <c r="AR242" s="480">
        <v>0</v>
      </c>
      <c r="AS242" s="480">
        <v>0</v>
      </c>
      <c r="AT242" s="480">
        <v>0</v>
      </c>
      <c r="AU242" s="480">
        <v>0</v>
      </c>
      <c r="AV242" s="480">
        <v>0</v>
      </c>
      <c r="AW242" s="480">
        <v>0</v>
      </c>
      <c r="AX242" s="480">
        <v>0</v>
      </c>
      <c r="AY242" s="480">
        <v>0</v>
      </c>
      <c r="AZ242" s="480">
        <v>0</v>
      </c>
      <c r="BA242" s="480">
        <v>0</v>
      </c>
      <c r="BB242" s="480">
        <v>0</v>
      </c>
      <c r="BC242" s="480">
        <v>0</v>
      </c>
      <c r="BD242" s="480">
        <v>0</v>
      </c>
      <c r="BE242" s="480">
        <v>0</v>
      </c>
      <c r="BF242" s="481">
        <f t="shared" si="9"/>
        <v>54</v>
      </c>
      <c r="BG242" s="481">
        <f t="shared" si="9"/>
        <v>40</v>
      </c>
      <c r="BH242" s="482">
        <f t="shared" si="10"/>
        <v>0</v>
      </c>
      <c r="BI242" s="482">
        <f t="shared" si="10"/>
        <v>0</v>
      </c>
      <c r="BJ242" s="483">
        <f t="shared" si="11"/>
        <v>54</v>
      </c>
      <c r="BK242" s="483">
        <f t="shared" si="11"/>
        <v>40</v>
      </c>
    </row>
    <row r="243" spans="1:63" x14ac:dyDescent="0.45">
      <c r="A243" s="480" t="s">
        <v>929</v>
      </c>
      <c r="B243" s="480" t="s">
        <v>461</v>
      </c>
      <c r="C243" s="480" t="s">
        <v>6</v>
      </c>
      <c r="D243" s="480" t="s">
        <v>702</v>
      </c>
      <c r="E243" s="480" t="s">
        <v>725</v>
      </c>
      <c r="F243" s="480">
        <v>0</v>
      </c>
      <c r="G243" s="480">
        <v>0</v>
      </c>
      <c r="H243" s="480">
        <v>0</v>
      </c>
      <c r="I243" s="480">
        <v>0</v>
      </c>
      <c r="J243" s="480">
        <v>1</v>
      </c>
      <c r="K243" s="480">
        <v>2</v>
      </c>
      <c r="L243" s="480">
        <v>2</v>
      </c>
      <c r="M243" s="480">
        <v>1</v>
      </c>
      <c r="N243" s="480">
        <v>0</v>
      </c>
      <c r="O243" s="480">
        <v>2</v>
      </c>
      <c r="P243" s="480">
        <v>3</v>
      </c>
      <c r="Q243" s="480">
        <v>5</v>
      </c>
      <c r="R243" s="480">
        <v>5</v>
      </c>
      <c r="S243" s="480">
        <v>7</v>
      </c>
      <c r="T243" s="480">
        <v>5</v>
      </c>
      <c r="U243" s="480">
        <v>5</v>
      </c>
      <c r="V243" s="480">
        <v>4</v>
      </c>
      <c r="W243" s="480">
        <v>2</v>
      </c>
      <c r="X243" s="480">
        <v>4</v>
      </c>
      <c r="Y243" s="480">
        <v>8</v>
      </c>
      <c r="Z243" s="480">
        <v>0</v>
      </c>
      <c r="AA243" s="480">
        <v>0</v>
      </c>
      <c r="AB243" s="480">
        <v>0</v>
      </c>
      <c r="AC243" s="480">
        <v>0</v>
      </c>
      <c r="AD243" s="480">
        <v>0</v>
      </c>
      <c r="AE243" s="480">
        <v>0</v>
      </c>
      <c r="AF243" s="480">
        <v>0</v>
      </c>
      <c r="AG243" s="480">
        <v>0</v>
      </c>
      <c r="AH243" s="480">
        <v>0</v>
      </c>
      <c r="AI243" s="480">
        <v>0</v>
      </c>
      <c r="AJ243" s="480">
        <v>0</v>
      </c>
      <c r="AK243" s="480">
        <v>0</v>
      </c>
      <c r="AL243" s="480">
        <v>0</v>
      </c>
      <c r="AM243" s="480">
        <v>0</v>
      </c>
      <c r="AN243" s="480">
        <v>0</v>
      </c>
      <c r="AO243" s="480">
        <v>0</v>
      </c>
      <c r="AP243" s="480">
        <v>0</v>
      </c>
      <c r="AQ243" s="480">
        <v>0</v>
      </c>
      <c r="AR243" s="480">
        <v>0</v>
      </c>
      <c r="AS243" s="480">
        <v>0</v>
      </c>
      <c r="AT243" s="480">
        <v>0</v>
      </c>
      <c r="AU243" s="480">
        <v>0</v>
      </c>
      <c r="AV243" s="480">
        <v>0</v>
      </c>
      <c r="AW243" s="480">
        <v>0</v>
      </c>
      <c r="AX243" s="480">
        <v>0</v>
      </c>
      <c r="AY243" s="480">
        <v>0</v>
      </c>
      <c r="AZ243" s="480">
        <v>0</v>
      </c>
      <c r="BA243" s="480">
        <v>0</v>
      </c>
      <c r="BB243" s="480">
        <v>0</v>
      </c>
      <c r="BC243" s="480">
        <v>0</v>
      </c>
      <c r="BD243" s="480">
        <v>0</v>
      </c>
      <c r="BE243" s="480">
        <v>0</v>
      </c>
      <c r="BF243" s="481">
        <f t="shared" si="9"/>
        <v>24</v>
      </c>
      <c r="BG243" s="481">
        <f t="shared" si="9"/>
        <v>32</v>
      </c>
      <c r="BH243" s="482">
        <f t="shared" si="10"/>
        <v>0</v>
      </c>
      <c r="BI243" s="482">
        <f t="shared" si="10"/>
        <v>0</v>
      </c>
      <c r="BJ243" s="483">
        <f t="shared" si="11"/>
        <v>24</v>
      </c>
      <c r="BK243" s="483">
        <f t="shared" si="11"/>
        <v>32</v>
      </c>
    </row>
    <row r="244" spans="1:63" x14ac:dyDescent="0.45">
      <c r="A244" s="480" t="s">
        <v>930</v>
      </c>
      <c r="B244" s="480" t="s">
        <v>461</v>
      </c>
      <c r="C244" s="480" t="s">
        <v>6</v>
      </c>
      <c r="D244" s="480" t="s">
        <v>702</v>
      </c>
      <c r="E244" s="480" t="s">
        <v>725</v>
      </c>
      <c r="F244" s="480">
        <v>0</v>
      </c>
      <c r="G244" s="480">
        <v>0</v>
      </c>
      <c r="H244" s="480">
        <v>0</v>
      </c>
      <c r="I244" s="480">
        <v>0</v>
      </c>
      <c r="J244" s="480">
        <v>3</v>
      </c>
      <c r="K244" s="480">
        <v>2</v>
      </c>
      <c r="L244" s="480">
        <v>6</v>
      </c>
      <c r="M244" s="480">
        <v>6</v>
      </c>
      <c r="N244" s="480">
        <v>8</v>
      </c>
      <c r="O244" s="480">
        <v>3</v>
      </c>
      <c r="P244" s="480">
        <v>3</v>
      </c>
      <c r="Q244" s="480">
        <v>1</v>
      </c>
      <c r="R244" s="480">
        <v>4</v>
      </c>
      <c r="S244" s="480">
        <v>4</v>
      </c>
      <c r="T244" s="480">
        <v>0</v>
      </c>
      <c r="U244" s="480">
        <v>1</v>
      </c>
      <c r="V244" s="480">
        <v>2</v>
      </c>
      <c r="W244" s="480">
        <v>3</v>
      </c>
      <c r="X244" s="480">
        <v>0</v>
      </c>
      <c r="Y244" s="480">
        <v>1</v>
      </c>
      <c r="Z244" s="480">
        <v>0</v>
      </c>
      <c r="AA244" s="480">
        <v>0</v>
      </c>
      <c r="AB244" s="480">
        <v>0</v>
      </c>
      <c r="AC244" s="480">
        <v>0</v>
      </c>
      <c r="AD244" s="480">
        <v>0</v>
      </c>
      <c r="AE244" s="480">
        <v>0</v>
      </c>
      <c r="AF244" s="480">
        <v>0</v>
      </c>
      <c r="AG244" s="480">
        <v>0</v>
      </c>
      <c r="AH244" s="480">
        <v>0</v>
      </c>
      <c r="AI244" s="480">
        <v>0</v>
      </c>
      <c r="AJ244" s="480">
        <v>0</v>
      </c>
      <c r="AK244" s="480">
        <v>0</v>
      </c>
      <c r="AL244" s="480">
        <v>0</v>
      </c>
      <c r="AM244" s="480">
        <v>0</v>
      </c>
      <c r="AN244" s="480">
        <v>0</v>
      </c>
      <c r="AO244" s="480">
        <v>0</v>
      </c>
      <c r="AP244" s="480">
        <v>0</v>
      </c>
      <c r="AQ244" s="480">
        <v>0</v>
      </c>
      <c r="AR244" s="480">
        <v>0</v>
      </c>
      <c r="AS244" s="480">
        <v>0</v>
      </c>
      <c r="AT244" s="480">
        <v>0</v>
      </c>
      <c r="AU244" s="480">
        <v>0</v>
      </c>
      <c r="AV244" s="480">
        <v>0</v>
      </c>
      <c r="AW244" s="480">
        <v>0</v>
      </c>
      <c r="AX244" s="480">
        <v>0</v>
      </c>
      <c r="AY244" s="480">
        <v>0</v>
      </c>
      <c r="AZ244" s="480">
        <v>0</v>
      </c>
      <c r="BA244" s="480">
        <v>0</v>
      </c>
      <c r="BB244" s="480">
        <v>0</v>
      </c>
      <c r="BC244" s="480">
        <v>0</v>
      </c>
      <c r="BD244" s="480">
        <v>0</v>
      </c>
      <c r="BE244" s="480">
        <v>0</v>
      </c>
      <c r="BF244" s="481">
        <f t="shared" si="9"/>
        <v>26</v>
      </c>
      <c r="BG244" s="481">
        <f t="shared" si="9"/>
        <v>21</v>
      </c>
      <c r="BH244" s="482">
        <f t="shared" si="10"/>
        <v>0</v>
      </c>
      <c r="BI244" s="482">
        <f t="shared" si="10"/>
        <v>0</v>
      </c>
      <c r="BJ244" s="483">
        <f t="shared" si="11"/>
        <v>26</v>
      </c>
      <c r="BK244" s="483">
        <f t="shared" si="11"/>
        <v>21</v>
      </c>
    </row>
    <row r="245" spans="1:63" x14ac:dyDescent="0.45">
      <c r="A245" s="480" t="s">
        <v>931</v>
      </c>
      <c r="B245" s="480" t="s">
        <v>461</v>
      </c>
      <c r="C245" s="480" t="s">
        <v>6</v>
      </c>
      <c r="D245" s="480" t="s">
        <v>702</v>
      </c>
      <c r="E245" s="480" t="s">
        <v>725</v>
      </c>
      <c r="F245" s="480">
        <v>0</v>
      </c>
      <c r="G245" s="480">
        <v>0</v>
      </c>
      <c r="H245" s="480">
        <v>0</v>
      </c>
      <c r="I245" s="480">
        <v>0</v>
      </c>
      <c r="J245" s="480">
        <v>4</v>
      </c>
      <c r="K245" s="480">
        <v>3</v>
      </c>
      <c r="L245" s="480">
        <v>4</v>
      </c>
      <c r="M245" s="480">
        <v>3</v>
      </c>
      <c r="N245" s="480">
        <v>3</v>
      </c>
      <c r="O245" s="480">
        <v>5</v>
      </c>
      <c r="P245" s="480">
        <v>5</v>
      </c>
      <c r="Q245" s="480">
        <v>6</v>
      </c>
      <c r="R245" s="480">
        <v>2</v>
      </c>
      <c r="S245" s="480">
        <v>4</v>
      </c>
      <c r="T245" s="480">
        <v>8</v>
      </c>
      <c r="U245" s="480">
        <v>7</v>
      </c>
      <c r="V245" s="480">
        <v>6</v>
      </c>
      <c r="W245" s="480">
        <v>3</v>
      </c>
      <c r="X245" s="480">
        <v>6</v>
      </c>
      <c r="Y245" s="480">
        <v>3</v>
      </c>
      <c r="Z245" s="480">
        <v>0</v>
      </c>
      <c r="AA245" s="480">
        <v>0</v>
      </c>
      <c r="AB245" s="480">
        <v>0</v>
      </c>
      <c r="AC245" s="480">
        <v>0</v>
      </c>
      <c r="AD245" s="480">
        <v>0</v>
      </c>
      <c r="AE245" s="480">
        <v>0</v>
      </c>
      <c r="AF245" s="480">
        <v>0</v>
      </c>
      <c r="AG245" s="480">
        <v>0</v>
      </c>
      <c r="AH245" s="480">
        <v>0</v>
      </c>
      <c r="AI245" s="480">
        <v>0</v>
      </c>
      <c r="AJ245" s="480">
        <v>0</v>
      </c>
      <c r="AK245" s="480">
        <v>0</v>
      </c>
      <c r="AL245" s="480">
        <v>0</v>
      </c>
      <c r="AM245" s="480">
        <v>0</v>
      </c>
      <c r="AN245" s="480">
        <v>0</v>
      </c>
      <c r="AO245" s="480">
        <v>0</v>
      </c>
      <c r="AP245" s="480">
        <v>0</v>
      </c>
      <c r="AQ245" s="480">
        <v>0</v>
      </c>
      <c r="AR245" s="480">
        <v>0</v>
      </c>
      <c r="AS245" s="480">
        <v>0</v>
      </c>
      <c r="AT245" s="480">
        <v>0</v>
      </c>
      <c r="AU245" s="480">
        <v>0</v>
      </c>
      <c r="AV245" s="480">
        <v>0</v>
      </c>
      <c r="AW245" s="480">
        <v>0</v>
      </c>
      <c r="AX245" s="480">
        <v>0</v>
      </c>
      <c r="AY245" s="480">
        <v>0</v>
      </c>
      <c r="AZ245" s="480">
        <v>0</v>
      </c>
      <c r="BA245" s="480">
        <v>0</v>
      </c>
      <c r="BB245" s="480">
        <v>0</v>
      </c>
      <c r="BC245" s="480">
        <v>0</v>
      </c>
      <c r="BD245" s="480">
        <v>0</v>
      </c>
      <c r="BE245" s="480">
        <v>0</v>
      </c>
      <c r="BF245" s="481">
        <f t="shared" si="9"/>
        <v>38</v>
      </c>
      <c r="BG245" s="481">
        <f t="shared" si="9"/>
        <v>34</v>
      </c>
      <c r="BH245" s="482">
        <f t="shared" si="10"/>
        <v>0</v>
      </c>
      <c r="BI245" s="482">
        <f t="shared" si="10"/>
        <v>0</v>
      </c>
      <c r="BJ245" s="483">
        <f t="shared" si="11"/>
        <v>38</v>
      </c>
      <c r="BK245" s="483">
        <f t="shared" si="11"/>
        <v>34</v>
      </c>
    </row>
    <row r="246" spans="1:63" x14ac:dyDescent="0.45">
      <c r="A246" s="480" t="s">
        <v>932</v>
      </c>
      <c r="B246" s="480" t="s">
        <v>461</v>
      </c>
      <c r="C246" s="480" t="s">
        <v>6</v>
      </c>
      <c r="D246" s="480" t="s">
        <v>702</v>
      </c>
      <c r="E246" s="480" t="s">
        <v>725</v>
      </c>
      <c r="F246" s="480">
        <v>0</v>
      </c>
      <c r="G246" s="480">
        <v>0</v>
      </c>
      <c r="H246" s="480">
        <v>0</v>
      </c>
      <c r="I246" s="480">
        <v>0</v>
      </c>
      <c r="J246" s="480">
        <v>6</v>
      </c>
      <c r="K246" s="480">
        <v>6</v>
      </c>
      <c r="L246" s="480">
        <v>5</v>
      </c>
      <c r="M246" s="480">
        <v>5</v>
      </c>
      <c r="N246" s="480">
        <v>6</v>
      </c>
      <c r="O246" s="480">
        <v>9</v>
      </c>
      <c r="P246" s="480">
        <v>10</v>
      </c>
      <c r="Q246" s="480">
        <v>8</v>
      </c>
      <c r="R246" s="480">
        <v>9</v>
      </c>
      <c r="S246" s="480">
        <v>8</v>
      </c>
      <c r="T246" s="480">
        <v>5</v>
      </c>
      <c r="U246" s="480">
        <v>3</v>
      </c>
      <c r="V246" s="480">
        <v>5</v>
      </c>
      <c r="W246" s="480">
        <v>6</v>
      </c>
      <c r="X246" s="480">
        <v>8</v>
      </c>
      <c r="Y246" s="480">
        <v>4</v>
      </c>
      <c r="Z246" s="480">
        <v>0</v>
      </c>
      <c r="AA246" s="480">
        <v>0</v>
      </c>
      <c r="AB246" s="480">
        <v>0</v>
      </c>
      <c r="AC246" s="480">
        <v>0</v>
      </c>
      <c r="AD246" s="480">
        <v>0</v>
      </c>
      <c r="AE246" s="480">
        <v>0</v>
      </c>
      <c r="AF246" s="480">
        <v>0</v>
      </c>
      <c r="AG246" s="480">
        <v>0</v>
      </c>
      <c r="AH246" s="480">
        <v>0</v>
      </c>
      <c r="AI246" s="480">
        <v>0</v>
      </c>
      <c r="AJ246" s="480">
        <v>0</v>
      </c>
      <c r="AK246" s="480">
        <v>0</v>
      </c>
      <c r="AL246" s="480">
        <v>0</v>
      </c>
      <c r="AM246" s="480">
        <v>0</v>
      </c>
      <c r="AN246" s="480">
        <v>0</v>
      </c>
      <c r="AO246" s="480">
        <v>0</v>
      </c>
      <c r="AP246" s="480">
        <v>0</v>
      </c>
      <c r="AQ246" s="480">
        <v>0</v>
      </c>
      <c r="AR246" s="480">
        <v>0</v>
      </c>
      <c r="AS246" s="480">
        <v>0</v>
      </c>
      <c r="AT246" s="480">
        <v>0</v>
      </c>
      <c r="AU246" s="480">
        <v>0</v>
      </c>
      <c r="AV246" s="480">
        <v>0</v>
      </c>
      <c r="AW246" s="480">
        <v>0</v>
      </c>
      <c r="AX246" s="480">
        <v>0</v>
      </c>
      <c r="AY246" s="480">
        <v>0</v>
      </c>
      <c r="AZ246" s="480">
        <v>0</v>
      </c>
      <c r="BA246" s="480">
        <v>0</v>
      </c>
      <c r="BB246" s="480">
        <v>0</v>
      </c>
      <c r="BC246" s="480">
        <v>0</v>
      </c>
      <c r="BD246" s="480">
        <v>0</v>
      </c>
      <c r="BE246" s="480">
        <v>0</v>
      </c>
      <c r="BF246" s="481">
        <f t="shared" si="9"/>
        <v>54</v>
      </c>
      <c r="BG246" s="481">
        <f t="shared" si="9"/>
        <v>49</v>
      </c>
      <c r="BH246" s="482">
        <f t="shared" si="10"/>
        <v>0</v>
      </c>
      <c r="BI246" s="482">
        <f t="shared" si="10"/>
        <v>0</v>
      </c>
      <c r="BJ246" s="483">
        <f t="shared" si="11"/>
        <v>54</v>
      </c>
      <c r="BK246" s="483">
        <f t="shared" si="11"/>
        <v>49</v>
      </c>
    </row>
    <row r="247" spans="1:63" x14ac:dyDescent="0.45">
      <c r="A247" s="480" t="s">
        <v>933</v>
      </c>
      <c r="B247" s="480" t="s">
        <v>461</v>
      </c>
      <c r="C247" s="480" t="s">
        <v>6</v>
      </c>
      <c r="D247" s="480" t="s">
        <v>702</v>
      </c>
      <c r="E247" s="480" t="s">
        <v>725</v>
      </c>
      <c r="F247" s="480">
        <v>0</v>
      </c>
      <c r="G247" s="480">
        <v>0</v>
      </c>
      <c r="H247" s="480">
        <v>0</v>
      </c>
      <c r="I247" s="480">
        <v>0</v>
      </c>
      <c r="J247" s="480">
        <v>3</v>
      </c>
      <c r="K247" s="480">
        <v>7</v>
      </c>
      <c r="L247" s="480">
        <v>2</v>
      </c>
      <c r="M247" s="480">
        <v>3</v>
      </c>
      <c r="N247" s="480">
        <v>5</v>
      </c>
      <c r="O247" s="480">
        <v>0</v>
      </c>
      <c r="P247" s="480">
        <v>4</v>
      </c>
      <c r="Q247" s="480">
        <v>3</v>
      </c>
      <c r="R247" s="480">
        <v>1</v>
      </c>
      <c r="S247" s="480">
        <v>5</v>
      </c>
      <c r="T247" s="480">
        <v>2</v>
      </c>
      <c r="U247" s="480">
        <v>4</v>
      </c>
      <c r="V247" s="480">
        <v>1</v>
      </c>
      <c r="W247" s="480">
        <v>0</v>
      </c>
      <c r="X247" s="480">
        <v>2</v>
      </c>
      <c r="Y247" s="480">
        <v>1</v>
      </c>
      <c r="Z247" s="480">
        <v>0</v>
      </c>
      <c r="AA247" s="480">
        <v>0</v>
      </c>
      <c r="AB247" s="480">
        <v>0</v>
      </c>
      <c r="AC247" s="480">
        <v>0</v>
      </c>
      <c r="AD247" s="480">
        <v>0</v>
      </c>
      <c r="AE247" s="480">
        <v>0</v>
      </c>
      <c r="AF247" s="480">
        <v>0</v>
      </c>
      <c r="AG247" s="480">
        <v>0</v>
      </c>
      <c r="AH247" s="480">
        <v>0</v>
      </c>
      <c r="AI247" s="480">
        <v>0</v>
      </c>
      <c r="AJ247" s="480">
        <v>0</v>
      </c>
      <c r="AK247" s="480">
        <v>0</v>
      </c>
      <c r="AL247" s="480">
        <v>0</v>
      </c>
      <c r="AM247" s="480">
        <v>0</v>
      </c>
      <c r="AN247" s="480">
        <v>0</v>
      </c>
      <c r="AO247" s="480">
        <v>0</v>
      </c>
      <c r="AP247" s="480">
        <v>0</v>
      </c>
      <c r="AQ247" s="480">
        <v>0</v>
      </c>
      <c r="AR247" s="480">
        <v>0</v>
      </c>
      <c r="AS247" s="480">
        <v>0</v>
      </c>
      <c r="AT247" s="480">
        <v>0</v>
      </c>
      <c r="AU247" s="480">
        <v>0</v>
      </c>
      <c r="AV247" s="480">
        <v>0</v>
      </c>
      <c r="AW247" s="480">
        <v>0</v>
      </c>
      <c r="AX247" s="480">
        <v>0</v>
      </c>
      <c r="AY247" s="480">
        <v>0</v>
      </c>
      <c r="AZ247" s="480">
        <v>0</v>
      </c>
      <c r="BA247" s="480">
        <v>0</v>
      </c>
      <c r="BB247" s="480">
        <v>0</v>
      </c>
      <c r="BC247" s="480">
        <v>0</v>
      </c>
      <c r="BD247" s="480">
        <v>0</v>
      </c>
      <c r="BE247" s="480">
        <v>0</v>
      </c>
      <c r="BF247" s="481">
        <f t="shared" si="9"/>
        <v>20</v>
      </c>
      <c r="BG247" s="481">
        <f t="shared" si="9"/>
        <v>23</v>
      </c>
      <c r="BH247" s="482">
        <f t="shared" si="10"/>
        <v>0</v>
      </c>
      <c r="BI247" s="482">
        <f t="shared" si="10"/>
        <v>0</v>
      </c>
      <c r="BJ247" s="483">
        <f t="shared" si="11"/>
        <v>20</v>
      </c>
      <c r="BK247" s="483">
        <f t="shared" si="11"/>
        <v>23</v>
      </c>
    </row>
    <row r="248" spans="1:63" ht="24.9" x14ac:dyDescent="0.45">
      <c r="A248" s="480" t="s">
        <v>934</v>
      </c>
      <c r="B248" s="480" t="s">
        <v>461</v>
      </c>
      <c r="C248" s="480" t="s">
        <v>7</v>
      </c>
      <c r="D248" s="480" t="s">
        <v>706</v>
      </c>
      <c r="E248" s="480" t="s">
        <v>707</v>
      </c>
      <c r="F248" s="480">
        <v>34</v>
      </c>
      <c r="G248" s="480">
        <v>24</v>
      </c>
      <c r="H248" s="480">
        <v>93</v>
      </c>
      <c r="I248" s="480">
        <v>99</v>
      </c>
      <c r="J248" s="480">
        <v>126</v>
      </c>
      <c r="K248" s="480">
        <v>131</v>
      </c>
      <c r="L248" s="480">
        <v>121</v>
      </c>
      <c r="M248" s="480">
        <v>115</v>
      </c>
      <c r="N248" s="480">
        <v>138</v>
      </c>
      <c r="O248" s="480">
        <v>147</v>
      </c>
      <c r="P248" s="480">
        <v>121</v>
      </c>
      <c r="Q248" s="480">
        <v>136</v>
      </c>
      <c r="R248" s="480">
        <v>121</v>
      </c>
      <c r="S248" s="480">
        <v>121</v>
      </c>
      <c r="T248" s="480">
        <v>119</v>
      </c>
      <c r="U248" s="480">
        <v>108</v>
      </c>
      <c r="V248" s="480">
        <v>107</v>
      </c>
      <c r="W248" s="480">
        <v>110</v>
      </c>
      <c r="X248" s="480">
        <v>109</v>
      </c>
      <c r="Y248" s="480">
        <v>144</v>
      </c>
      <c r="Z248" s="480">
        <v>116</v>
      </c>
      <c r="AA248" s="480">
        <v>98</v>
      </c>
      <c r="AB248" s="480">
        <v>104</v>
      </c>
      <c r="AC248" s="480">
        <v>63</v>
      </c>
      <c r="AD248" s="480">
        <v>107</v>
      </c>
      <c r="AE248" s="480">
        <v>99</v>
      </c>
      <c r="AF248" s="480">
        <v>0</v>
      </c>
      <c r="AG248" s="480">
        <v>0</v>
      </c>
      <c r="AH248" s="480">
        <v>0</v>
      </c>
      <c r="AI248" s="480">
        <v>0</v>
      </c>
      <c r="AJ248" s="480">
        <v>0</v>
      </c>
      <c r="AK248" s="480">
        <v>0</v>
      </c>
      <c r="AL248" s="480">
        <v>0</v>
      </c>
      <c r="AM248" s="480">
        <v>0</v>
      </c>
      <c r="AN248" s="480">
        <v>0</v>
      </c>
      <c r="AO248" s="480">
        <v>0</v>
      </c>
      <c r="AP248" s="480">
        <v>0</v>
      </c>
      <c r="AQ248" s="480">
        <v>0</v>
      </c>
      <c r="AR248" s="480">
        <v>0</v>
      </c>
      <c r="AS248" s="480">
        <v>0</v>
      </c>
      <c r="AT248" s="480">
        <v>0</v>
      </c>
      <c r="AU248" s="480">
        <v>0</v>
      </c>
      <c r="AV248" s="480">
        <v>0</v>
      </c>
      <c r="AW248" s="480">
        <v>0</v>
      </c>
      <c r="AX248" s="480">
        <v>0</v>
      </c>
      <c r="AY248" s="480">
        <v>0</v>
      </c>
      <c r="AZ248" s="480">
        <v>0</v>
      </c>
      <c r="BA248" s="480">
        <v>0</v>
      </c>
      <c r="BB248" s="480">
        <v>0</v>
      </c>
      <c r="BC248" s="480">
        <v>0</v>
      </c>
      <c r="BD248" s="480">
        <v>0</v>
      </c>
      <c r="BE248" s="480">
        <v>0</v>
      </c>
      <c r="BF248" s="481">
        <f t="shared" si="9"/>
        <v>1416</v>
      </c>
      <c r="BG248" s="481">
        <f t="shared" si="9"/>
        <v>1395</v>
      </c>
      <c r="BH248" s="482">
        <f t="shared" si="10"/>
        <v>0</v>
      </c>
      <c r="BI248" s="482">
        <f t="shared" si="10"/>
        <v>0</v>
      </c>
      <c r="BJ248" s="483">
        <f t="shared" si="11"/>
        <v>1416</v>
      </c>
      <c r="BK248" s="483">
        <f t="shared" si="11"/>
        <v>1395</v>
      </c>
    </row>
    <row r="249" spans="1:63" ht="24.9" x14ac:dyDescent="0.45">
      <c r="A249" s="480" t="s">
        <v>935</v>
      </c>
      <c r="B249" s="480" t="s">
        <v>461</v>
      </c>
      <c r="C249" s="480" t="s">
        <v>7</v>
      </c>
      <c r="D249" s="480" t="s">
        <v>706</v>
      </c>
      <c r="E249" s="480"/>
      <c r="F249" s="480">
        <v>0</v>
      </c>
      <c r="G249" s="480">
        <v>0</v>
      </c>
      <c r="H249" s="480">
        <v>51</v>
      </c>
      <c r="I249" s="480">
        <v>69</v>
      </c>
      <c r="J249" s="480">
        <v>58</v>
      </c>
      <c r="K249" s="480">
        <v>62</v>
      </c>
      <c r="L249" s="480">
        <v>51</v>
      </c>
      <c r="M249" s="480">
        <v>69</v>
      </c>
      <c r="N249" s="480">
        <v>53</v>
      </c>
      <c r="O249" s="480">
        <v>79</v>
      </c>
      <c r="P249" s="480">
        <v>46</v>
      </c>
      <c r="Q249" s="480">
        <v>78</v>
      </c>
      <c r="R249" s="480">
        <v>50</v>
      </c>
      <c r="S249" s="480">
        <v>67</v>
      </c>
      <c r="T249" s="480">
        <v>50</v>
      </c>
      <c r="U249" s="480">
        <v>62</v>
      </c>
      <c r="V249" s="480">
        <v>44</v>
      </c>
      <c r="W249" s="480">
        <v>68</v>
      </c>
      <c r="X249" s="480">
        <v>48</v>
      </c>
      <c r="Y249" s="480">
        <v>56</v>
      </c>
      <c r="Z249" s="480">
        <v>0</v>
      </c>
      <c r="AA249" s="480">
        <v>0</v>
      </c>
      <c r="AB249" s="480">
        <v>0</v>
      </c>
      <c r="AC249" s="480">
        <v>0</v>
      </c>
      <c r="AD249" s="480">
        <v>0</v>
      </c>
      <c r="AE249" s="480">
        <v>0</v>
      </c>
      <c r="AF249" s="480">
        <v>0</v>
      </c>
      <c r="AG249" s="480">
        <v>0</v>
      </c>
      <c r="AH249" s="480">
        <v>0</v>
      </c>
      <c r="AI249" s="480">
        <v>0</v>
      </c>
      <c r="AJ249" s="480">
        <v>0</v>
      </c>
      <c r="AK249" s="480">
        <v>0</v>
      </c>
      <c r="AL249" s="480">
        <v>0</v>
      </c>
      <c r="AM249" s="480">
        <v>0</v>
      </c>
      <c r="AN249" s="480">
        <v>0</v>
      </c>
      <c r="AO249" s="480">
        <v>0</v>
      </c>
      <c r="AP249" s="480">
        <v>0</v>
      </c>
      <c r="AQ249" s="480">
        <v>0</v>
      </c>
      <c r="AR249" s="480">
        <v>0</v>
      </c>
      <c r="AS249" s="480">
        <v>0</v>
      </c>
      <c r="AT249" s="480">
        <v>0</v>
      </c>
      <c r="AU249" s="480">
        <v>0</v>
      </c>
      <c r="AV249" s="480">
        <v>0</v>
      </c>
      <c r="AW249" s="480">
        <v>0</v>
      </c>
      <c r="AX249" s="480">
        <v>0</v>
      </c>
      <c r="AY249" s="480">
        <v>0</v>
      </c>
      <c r="AZ249" s="480">
        <v>0</v>
      </c>
      <c r="BA249" s="480">
        <v>0</v>
      </c>
      <c r="BB249" s="480">
        <v>0</v>
      </c>
      <c r="BC249" s="480">
        <v>0</v>
      </c>
      <c r="BD249" s="480">
        <v>0</v>
      </c>
      <c r="BE249" s="480">
        <v>0</v>
      </c>
      <c r="BF249" s="481">
        <f t="shared" si="9"/>
        <v>451</v>
      </c>
      <c r="BG249" s="481">
        <f t="shared" si="9"/>
        <v>610</v>
      </c>
      <c r="BH249" s="482">
        <f t="shared" si="10"/>
        <v>0</v>
      </c>
      <c r="BI249" s="482">
        <f t="shared" si="10"/>
        <v>0</v>
      </c>
      <c r="BJ249" s="483">
        <f t="shared" si="11"/>
        <v>451</v>
      </c>
      <c r="BK249" s="483">
        <f t="shared" si="11"/>
        <v>610</v>
      </c>
    </row>
    <row r="250" spans="1:63" x14ac:dyDescent="0.45">
      <c r="A250" s="480" t="s">
        <v>936</v>
      </c>
      <c r="B250" s="480" t="s">
        <v>461</v>
      </c>
      <c r="C250" s="480" t="s">
        <v>7</v>
      </c>
      <c r="D250" s="480" t="s">
        <v>702</v>
      </c>
      <c r="E250" s="480" t="s">
        <v>725</v>
      </c>
      <c r="F250" s="480">
        <v>0</v>
      </c>
      <c r="G250" s="480">
        <v>0</v>
      </c>
      <c r="H250" s="480">
        <v>0</v>
      </c>
      <c r="I250" s="480">
        <v>0</v>
      </c>
      <c r="J250" s="480">
        <v>14</v>
      </c>
      <c r="K250" s="480">
        <v>14</v>
      </c>
      <c r="L250" s="480">
        <v>13</v>
      </c>
      <c r="M250" s="480">
        <v>19</v>
      </c>
      <c r="N250" s="480">
        <v>17</v>
      </c>
      <c r="O250" s="480">
        <v>17</v>
      </c>
      <c r="P250" s="480">
        <v>13</v>
      </c>
      <c r="Q250" s="480">
        <v>16</v>
      </c>
      <c r="R250" s="480">
        <v>15</v>
      </c>
      <c r="S250" s="480">
        <v>11</v>
      </c>
      <c r="T250" s="480">
        <v>18</v>
      </c>
      <c r="U250" s="480">
        <v>12</v>
      </c>
      <c r="V250" s="480">
        <v>16</v>
      </c>
      <c r="W250" s="480">
        <v>13</v>
      </c>
      <c r="X250" s="480">
        <v>15</v>
      </c>
      <c r="Y250" s="480">
        <v>12</v>
      </c>
      <c r="Z250" s="480">
        <v>0</v>
      </c>
      <c r="AA250" s="480">
        <v>0</v>
      </c>
      <c r="AB250" s="480">
        <v>0</v>
      </c>
      <c r="AC250" s="480">
        <v>0</v>
      </c>
      <c r="AD250" s="480">
        <v>0</v>
      </c>
      <c r="AE250" s="480">
        <v>0</v>
      </c>
      <c r="AF250" s="480">
        <v>0</v>
      </c>
      <c r="AG250" s="480">
        <v>0</v>
      </c>
      <c r="AH250" s="480">
        <v>0</v>
      </c>
      <c r="AI250" s="480">
        <v>0</v>
      </c>
      <c r="AJ250" s="480">
        <v>0</v>
      </c>
      <c r="AK250" s="480">
        <v>0</v>
      </c>
      <c r="AL250" s="480">
        <v>0</v>
      </c>
      <c r="AM250" s="480">
        <v>0</v>
      </c>
      <c r="AN250" s="480">
        <v>0</v>
      </c>
      <c r="AO250" s="480">
        <v>0</v>
      </c>
      <c r="AP250" s="480">
        <v>0</v>
      </c>
      <c r="AQ250" s="480">
        <v>0</v>
      </c>
      <c r="AR250" s="480">
        <v>0</v>
      </c>
      <c r="AS250" s="480">
        <v>0</v>
      </c>
      <c r="AT250" s="480">
        <v>0</v>
      </c>
      <c r="AU250" s="480">
        <v>0</v>
      </c>
      <c r="AV250" s="480">
        <v>0</v>
      </c>
      <c r="AW250" s="480">
        <v>0</v>
      </c>
      <c r="AX250" s="480">
        <v>0</v>
      </c>
      <c r="AY250" s="480">
        <v>0</v>
      </c>
      <c r="AZ250" s="480">
        <v>0</v>
      </c>
      <c r="BA250" s="480">
        <v>0</v>
      </c>
      <c r="BB250" s="480">
        <v>0</v>
      </c>
      <c r="BC250" s="480">
        <v>0</v>
      </c>
      <c r="BD250" s="480">
        <v>0</v>
      </c>
      <c r="BE250" s="480">
        <v>0</v>
      </c>
      <c r="BF250" s="481">
        <f t="shared" si="9"/>
        <v>121</v>
      </c>
      <c r="BG250" s="481">
        <f t="shared" si="9"/>
        <v>114</v>
      </c>
      <c r="BH250" s="482">
        <f t="shared" si="10"/>
        <v>0</v>
      </c>
      <c r="BI250" s="482">
        <f t="shared" si="10"/>
        <v>0</v>
      </c>
      <c r="BJ250" s="483">
        <f t="shared" si="11"/>
        <v>121</v>
      </c>
      <c r="BK250" s="483">
        <f t="shared" si="11"/>
        <v>114</v>
      </c>
    </row>
    <row r="251" spans="1:63" x14ac:dyDescent="0.45">
      <c r="A251" s="480" t="s">
        <v>937</v>
      </c>
      <c r="B251" s="480" t="s">
        <v>461</v>
      </c>
      <c r="C251" s="480" t="s">
        <v>7</v>
      </c>
      <c r="D251" s="480" t="s">
        <v>702</v>
      </c>
      <c r="E251" s="480" t="s">
        <v>725</v>
      </c>
      <c r="F251" s="480">
        <v>0</v>
      </c>
      <c r="G251" s="480">
        <v>0</v>
      </c>
      <c r="H251" s="480">
        <v>0</v>
      </c>
      <c r="I251" s="480">
        <v>0</v>
      </c>
      <c r="J251" s="480">
        <v>10</v>
      </c>
      <c r="K251" s="480">
        <v>6</v>
      </c>
      <c r="L251" s="480">
        <v>8</v>
      </c>
      <c r="M251" s="480">
        <v>7</v>
      </c>
      <c r="N251" s="480">
        <v>9</v>
      </c>
      <c r="O251" s="480">
        <v>8</v>
      </c>
      <c r="P251" s="480">
        <v>11</v>
      </c>
      <c r="Q251" s="480">
        <v>7</v>
      </c>
      <c r="R251" s="480">
        <v>3</v>
      </c>
      <c r="S251" s="480">
        <v>8</v>
      </c>
      <c r="T251" s="480">
        <v>7</v>
      </c>
      <c r="U251" s="480">
        <v>13</v>
      </c>
      <c r="V251" s="480">
        <v>7</v>
      </c>
      <c r="W251" s="480">
        <v>7</v>
      </c>
      <c r="X251" s="480">
        <v>10</v>
      </c>
      <c r="Y251" s="480">
        <v>11</v>
      </c>
      <c r="Z251" s="480">
        <v>0</v>
      </c>
      <c r="AA251" s="480">
        <v>0</v>
      </c>
      <c r="AB251" s="480">
        <v>0</v>
      </c>
      <c r="AC251" s="480">
        <v>0</v>
      </c>
      <c r="AD251" s="480">
        <v>0</v>
      </c>
      <c r="AE251" s="480">
        <v>0</v>
      </c>
      <c r="AF251" s="480">
        <v>0</v>
      </c>
      <c r="AG251" s="480">
        <v>0</v>
      </c>
      <c r="AH251" s="480">
        <v>0</v>
      </c>
      <c r="AI251" s="480">
        <v>0</v>
      </c>
      <c r="AJ251" s="480">
        <v>0</v>
      </c>
      <c r="AK251" s="480">
        <v>0</v>
      </c>
      <c r="AL251" s="480">
        <v>0</v>
      </c>
      <c r="AM251" s="480">
        <v>0</v>
      </c>
      <c r="AN251" s="480">
        <v>0</v>
      </c>
      <c r="AO251" s="480">
        <v>0</v>
      </c>
      <c r="AP251" s="480">
        <v>0</v>
      </c>
      <c r="AQ251" s="480">
        <v>0</v>
      </c>
      <c r="AR251" s="480">
        <v>0</v>
      </c>
      <c r="AS251" s="480">
        <v>0</v>
      </c>
      <c r="AT251" s="480">
        <v>0</v>
      </c>
      <c r="AU251" s="480">
        <v>0</v>
      </c>
      <c r="AV251" s="480">
        <v>0</v>
      </c>
      <c r="AW251" s="480">
        <v>0</v>
      </c>
      <c r="AX251" s="480">
        <v>0</v>
      </c>
      <c r="AY251" s="480">
        <v>0</v>
      </c>
      <c r="AZ251" s="480">
        <v>0</v>
      </c>
      <c r="BA251" s="480">
        <v>0</v>
      </c>
      <c r="BB251" s="480">
        <v>0</v>
      </c>
      <c r="BC251" s="480">
        <v>0</v>
      </c>
      <c r="BD251" s="480">
        <v>0</v>
      </c>
      <c r="BE251" s="480">
        <v>0</v>
      </c>
      <c r="BF251" s="481">
        <f t="shared" si="9"/>
        <v>65</v>
      </c>
      <c r="BG251" s="481">
        <f t="shared" si="9"/>
        <v>67</v>
      </c>
      <c r="BH251" s="482">
        <f t="shared" si="10"/>
        <v>0</v>
      </c>
      <c r="BI251" s="482">
        <f t="shared" si="10"/>
        <v>0</v>
      </c>
      <c r="BJ251" s="483">
        <f t="shared" si="11"/>
        <v>65</v>
      </c>
      <c r="BK251" s="483">
        <f t="shared" si="11"/>
        <v>67</v>
      </c>
    </row>
    <row r="252" spans="1:63" x14ac:dyDescent="0.45">
      <c r="A252" s="480" t="s">
        <v>938</v>
      </c>
      <c r="B252" s="480" t="s">
        <v>461</v>
      </c>
      <c r="C252" s="480" t="s">
        <v>7</v>
      </c>
      <c r="D252" s="480" t="s">
        <v>702</v>
      </c>
      <c r="E252" s="480" t="s">
        <v>725</v>
      </c>
      <c r="F252" s="480">
        <v>0</v>
      </c>
      <c r="G252" s="480">
        <v>0</v>
      </c>
      <c r="H252" s="480">
        <v>0</v>
      </c>
      <c r="I252" s="480">
        <v>0</v>
      </c>
      <c r="J252" s="480">
        <v>4</v>
      </c>
      <c r="K252" s="480">
        <v>5</v>
      </c>
      <c r="L252" s="480">
        <v>5</v>
      </c>
      <c r="M252" s="480">
        <v>3</v>
      </c>
      <c r="N252" s="480">
        <v>8</v>
      </c>
      <c r="O252" s="480">
        <v>6</v>
      </c>
      <c r="P252" s="480">
        <v>11</v>
      </c>
      <c r="Q252" s="480">
        <v>4</v>
      </c>
      <c r="R252" s="480">
        <v>5</v>
      </c>
      <c r="S252" s="480">
        <v>6</v>
      </c>
      <c r="T252" s="480">
        <v>6</v>
      </c>
      <c r="U252" s="480">
        <v>3</v>
      </c>
      <c r="V252" s="480">
        <v>5</v>
      </c>
      <c r="W252" s="480">
        <v>9</v>
      </c>
      <c r="X252" s="480">
        <v>7</v>
      </c>
      <c r="Y252" s="480">
        <v>9</v>
      </c>
      <c r="Z252" s="480">
        <v>0</v>
      </c>
      <c r="AA252" s="480">
        <v>0</v>
      </c>
      <c r="AB252" s="480">
        <v>0</v>
      </c>
      <c r="AC252" s="480">
        <v>0</v>
      </c>
      <c r="AD252" s="480">
        <v>0</v>
      </c>
      <c r="AE252" s="480">
        <v>0</v>
      </c>
      <c r="AF252" s="480">
        <v>0</v>
      </c>
      <c r="AG252" s="480">
        <v>0</v>
      </c>
      <c r="AH252" s="480">
        <v>0</v>
      </c>
      <c r="AI252" s="480">
        <v>0</v>
      </c>
      <c r="AJ252" s="480">
        <v>0</v>
      </c>
      <c r="AK252" s="480">
        <v>0</v>
      </c>
      <c r="AL252" s="480">
        <v>0</v>
      </c>
      <c r="AM252" s="480">
        <v>0</v>
      </c>
      <c r="AN252" s="480">
        <v>0</v>
      </c>
      <c r="AO252" s="480">
        <v>0</v>
      </c>
      <c r="AP252" s="480">
        <v>0</v>
      </c>
      <c r="AQ252" s="480">
        <v>0</v>
      </c>
      <c r="AR252" s="480">
        <v>0</v>
      </c>
      <c r="AS252" s="480">
        <v>0</v>
      </c>
      <c r="AT252" s="480">
        <v>0</v>
      </c>
      <c r="AU252" s="480">
        <v>0</v>
      </c>
      <c r="AV252" s="480">
        <v>0</v>
      </c>
      <c r="AW252" s="480">
        <v>0</v>
      </c>
      <c r="AX252" s="480">
        <v>0</v>
      </c>
      <c r="AY252" s="480">
        <v>0</v>
      </c>
      <c r="AZ252" s="480">
        <v>0</v>
      </c>
      <c r="BA252" s="480">
        <v>0</v>
      </c>
      <c r="BB252" s="480">
        <v>0</v>
      </c>
      <c r="BC252" s="480">
        <v>0</v>
      </c>
      <c r="BD252" s="480">
        <v>0</v>
      </c>
      <c r="BE252" s="480">
        <v>0</v>
      </c>
      <c r="BF252" s="481">
        <f t="shared" si="9"/>
        <v>51</v>
      </c>
      <c r="BG252" s="481">
        <f t="shared" si="9"/>
        <v>45</v>
      </c>
      <c r="BH252" s="482">
        <f t="shared" si="10"/>
        <v>0</v>
      </c>
      <c r="BI252" s="482">
        <f t="shared" si="10"/>
        <v>0</v>
      </c>
      <c r="BJ252" s="483">
        <f t="shared" si="11"/>
        <v>51</v>
      </c>
      <c r="BK252" s="483">
        <f t="shared" si="11"/>
        <v>45</v>
      </c>
    </row>
    <row r="253" spans="1:63" x14ac:dyDescent="0.45">
      <c r="A253" s="480" t="s">
        <v>939</v>
      </c>
      <c r="B253" s="480" t="s">
        <v>461</v>
      </c>
      <c r="C253" s="480" t="s">
        <v>7</v>
      </c>
      <c r="D253" s="480" t="s">
        <v>702</v>
      </c>
      <c r="E253" s="480" t="s">
        <v>725</v>
      </c>
      <c r="F253" s="480">
        <v>0</v>
      </c>
      <c r="G253" s="480">
        <v>0</v>
      </c>
      <c r="H253" s="480">
        <v>0</v>
      </c>
      <c r="I253" s="480">
        <v>0</v>
      </c>
      <c r="J253" s="480">
        <v>7</v>
      </c>
      <c r="K253" s="480">
        <v>12</v>
      </c>
      <c r="L253" s="480">
        <v>18</v>
      </c>
      <c r="M253" s="480">
        <v>22</v>
      </c>
      <c r="N253" s="480">
        <v>18</v>
      </c>
      <c r="O253" s="480">
        <v>27</v>
      </c>
      <c r="P253" s="480">
        <v>22</v>
      </c>
      <c r="Q253" s="480">
        <v>20</v>
      </c>
      <c r="R253" s="480">
        <v>16</v>
      </c>
      <c r="S253" s="480">
        <v>12</v>
      </c>
      <c r="T253" s="480">
        <v>24</v>
      </c>
      <c r="U253" s="480">
        <v>17</v>
      </c>
      <c r="V253" s="480">
        <v>20</v>
      </c>
      <c r="W253" s="480">
        <v>15</v>
      </c>
      <c r="X253" s="480">
        <v>24</v>
      </c>
      <c r="Y253" s="480">
        <v>19</v>
      </c>
      <c r="Z253" s="480">
        <v>0</v>
      </c>
      <c r="AA253" s="480">
        <v>0</v>
      </c>
      <c r="AB253" s="480">
        <v>0</v>
      </c>
      <c r="AC253" s="480">
        <v>0</v>
      </c>
      <c r="AD253" s="480">
        <v>0</v>
      </c>
      <c r="AE253" s="480">
        <v>0</v>
      </c>
      <c r="AF253" s="480">
        <v>0</v>
      </c>
      <c r="AG253" s="480">
        <v>0</v>
      </c>
      <c r="AH253" s="480">
        <v>0</v>
      </c>
      <c r="AI253" s="480">
        <v>0</v>
      </c>
      <c r="AJ253" s="480">
        <v>0</v>
      </c>
      <c r="AK253" s="480">
        <v>0</v>
      </c>
      <c r="AL253" s="480">
        <v>0</v>
      </c>
      <c r="AM253" s="480">
        <v>0</v>
      </c>
      <c r="AN253" s="480">
        <v>0</v>
      </c>
      <c r="AO253" s="480">
        <v>0</v>
      </c>
      <c r="AP253" s="480">
        <v>0</v>
      </c>
      <c r="AQ253" s="480">
        <v>0</v>
      </c>
      <c r="AR253" s="480">
        <v>0</v>
      </c>
      <c r="AS253" s="480">
        <v>0</v>
      </c>
      <c r="AT253" s="480">
        <v>0</v>
      </c>
      <c r="AU253" s="480">
        <v>0</v>
      </c>
      <c r="AV253" s="480">
        <v>0</v>
      </c>
      <c r="AW253" s="480">
        <v>0</v>
      </c>
      <c r="AX253" s="480">
        <v>0</v>
      </c>
      <c r="AY253" s="480">
        <v>0</v>
      </c>
      <c r="AZ253" s="480">
        <v>0</v>
      </c>
      <c r="BA253" s="480">
        <v>0</v>
      </c>
      <c r="BB253" s="480">
        <v>0</v>
      </c>
      <c r="BC253" s="480">
        <v>0</v>
      </c>
      <c r="BD253" s="480">
        <v>0</v>
      </c>
      <c r="BE253" s="480">
        <v>0</v>
      </c>
      <c r="BF253" s="481">
        <f t="shared" si="9"/>
        <v>149</v>
      </c>
      <c r="BG253" s="481">
        <f t="shared" si="9"/>
        <v>144</v>
      </c>
      <c r="BH253" s="482">
        <f t="shared" si="10"/>
        <v>0</v>
      </c>
      <c r="BI253" s="482">
        <f t="shared" si="10"/>
        <v>0</v>
      </c>
      <c r="BJ253" s="483">
        <f t="shared" si="11"/>
        <v>149</v>
      </c>
      <c r="BK253" s="483">
        <f t="shared" si="11"/>
        <v>144</v>
      </c>
    </row>
    <row r="254" spans="1:63" x14ac:dyDescent="0.45">
      <c r="A254" s="480" t="s">
        <v>940</v>
      </c>
      <c r="B254" s="480" t="s">
        <v>461</v>
      </c>
      <c r="C254" s="480" t="s">
        <v>7</v>
      </c>
      <c r="D254" s="480" t="s">
        <v>702</v>
      </c>
      <c r="E254" s="480" t="s">
        <v>725</v>
      </c>
      <c r="F254" s="480">
        <v>0</v>
      </c>
      <c r="G254" s="480">
        <v>0</v>
      </c>
      <c r="H254" s="480">
        <v>0</v>
      </c>
      <c r="I254" s="480">
        <v>0</v>
      </c>
      <c r="J254" s="480">
        <v>3</v>
      </c>
      <c r="K254" s="480">
        <v>6</v>
      </c>
      <c r="L254" s="480">
        <v>9</v>
      </c>
      <c r="M254" s="480">
        <v>6</v>
      </c>
      <c r="N254" s="480">
        <v>13</v>
      </c>
      <c r="O254" s="480">
        <v>7</v>
      </c>
      <c r="P254" s="480">
        <v>4</v>
      </c>
      <c r="Q254" s="480">
        <v>4</v>
      </c>
      <c r="R254" s="480">
        <v>5</v>
      </c>
      <c r="S254" s="480">
        <v>2</v>
      </c>
      <c r="T254" s="480">
        <v>6</v>
      </c>
      <c r="U254" s="480">
        <v>4</v>
      </c>
      <c r="V254" s="480">
        <v>6</v>
      </c>
      <c r="W254" s="480">
        <v>8</v>
      </c>
      <c r="X254" s="480">
        <v>7</v>
      </c>
      <c r="Y254" s="480">
        <v>4</v>
      </c>
      <c r="Z254" s="480">
        <v>0</v>
      </c>
      <c r="AA254" s="480">
        <v>0</v>
      </c>
      <c r="AB254" s="480">
        <v>0</v>
      </c>
      <c r="AC254" s="480">
        <v>0</v>
      </c>
      <c r="AD254" s="480">
        <v>0</v>
      </c>
      <c r="AE254" s="480">
        <v>0</v>
      </c>
      <c r="AF254" s="480">
        <v>0</v>
      </c>
      <c r="AG254" s="480">
        <v>0</v>
      </c>
      <c r="AH254" s="480">
        <v>0</v>
      </c>
      <c r="AI254" s="480">
        <v>0</v>
      </c>
      <c r="AJ254" s="480">
        <v>0</v>
      </c>
      <c r="AK254" s="480">
        <v>0</v>
      </c>
      <c r="AL254" s="480">
        <v>0</v>
      </c>
      <c r="AM254" s="480">
        <v>0</v>
      </c>
      <c r="AN254" s="480">
        <v>0</v>
      </c>
      <c r="AO254" s="480">
        <v>0</v>
      </c>
      <c r="AP254" s="480">
        <v>0</v>
      </c>
      <c r="AQ254" s="480">
        <v>0</v>
      </c>
      <c r="AR254" s="480">
        <v>0</v>
      </c>
      <c r="AS254" s="480">
        <v>0</v>
      </c>
      <c r="AT254" s="480">
        <v>0</v>
      </c>
      <c r="AU254" s="480">
        <v>0</v>
      </c>
      <c r="AV254" s="480">
        <v>0</v>
      </c>
      <c r="AW254" s="480">
        <v>0</v>
      </c>
      <c r="AX254" s="480">
        <v>0</v>
      </c>
      <c r="AY254" s="480">
        <v>0</v>
      </c>
      <c r="AZ254" s="480">
        <v>0</v>
      </c>
      <c r="BA254" s="480">
        <v>0</v>
      </c>
      <c r="BB254" s="480">
        <v>0</v>
      </c>
      <c r="BC254" s="480">
        <v>0</v>
      </c>
      <c r="BD254" s="480">
        <v>0</v>
      </c>
      <c r="BE254" s="480">
        <v>0</v>
      </c>
      <c r="BF254" s="481">
        <f t="shared" si="9"/>
        <v>53</v>
      </c>
      <c r="BG254" s="481">
        <f t="shared" si="9"/>
        <v>41</v>
      </c>
      <c r="BH254" s="482">
        <f t="shared" si="10"/>
        <v>0</v>
      </c>
      <c r="BI254" s="482">
        <f t="shared" si="10"/>
        <v>0</v>
      </c>
      <c r="BJ254" s="483">
        <f t="shared" si="11"/>
        <v>53</v>
      </c>
      <c r="BK254" s="483">
        <f t="shared" si="11"/>
        <v>41</v>
      </c>
    </row>
    <row r="255" spans="1:63" ht="24.9" x14ac:dyDescent="0.45">
      <c r="A255" s="480" t="s">
        <v>941</v>
      </c>
      <c r="B255" s="480" t="s">
        <v>461</v>
      </c>
      <c r="C255" s="480" t="s">
        <v>7</v>
      </c>
      <c r="D255" s="480" t="s">
        <v>702</v>
      </c>
      <c r="E255" s="484" t="s">
        <v>725</v>
      </c>
      <c r="F255" s="480">
        <v>0</v>
      </c>
      <c r="G255" s="480">
        <v>0</v>
      </c>
      <c r="H255" s="480">
        <v>0</v>
      </c>
      <c r="I255" s="480">
        <v>0</v>
      </c>
      <c r="J255" s="480">
        <v>13</v>
      </c>
      <c r="K255" s="480">
        <v>7</v>
      </c>
      <c r="L255" s="480">
        <v>14</v>
      </c>
      <c r="M255" s="480">
        <v>21</v>
      </c>
      <c r="N255" s="480">
        <v>15</v>
      </c>
      <c r="O255" s="480">
        <v>10</v>
      </c>
      <c r="P255" s="480">
        <v>9</v>
      </c>
      <c r="Q255" s="480">
        <v>19</v>
      </c>
      <c r="R255" s="480">
        <v>18</v>
      </c>
      <c r="S255" s="480">
        <v>13</v>
      </c>
      <c r="T255" s="480">
        <v>19</v>
      </c>
      <c r="U255" s="480">
        <v>14</v>
      </c>
      <c r="V255" s="480">
        <v>12</v>
      </c>
      <c r="W255" s="480">
        <v>26</v>
      </c>
      <c r="X255" s="480">
        <v>15</v>
      </c>
      <c r="Y255" s="480">
        <v>19</v>
      </c>
      <c r="Z255" s="480">
        <v>20</v>
      </c>
      <c r="AA255" s="480">
        <v>14</v>
      </c>
      <c r="AB255" s="480">
        <v>10</v>
      </c>
      <c r="AC255" s="480">
        <v>19</v>
      </c>
      <c r="AD255" s="480">
        <v>18</v>
      </c>
      <c r="AE255" s="480">
        <v>15</v>
      </c>
      <c r="AF255" s="480">
        <v>0</v>
      </c>
      <c r="AG255" s="480">
        <v>0</v>
      </c>
      <c r="AH255" s="480">
        <v>0</v>
      </c>
      <c r="AI255" s="480">
        <v>0</v>
      </c>
      <c r="AJ255" s="480">
        <v>0</v>
      </c>
      <c r="AK255" s="480">
        <v>0</v>
      </c>
      <c r="AL255" s="480">
        <v>0</v>
      </c>
      <c r="AM255" s="480">
        <v>0</v>
      </c>
      <c r="AN255" s="480">
        <v>0</v>
      </c>
      <c r="AO255" s="480">
        <v>0</v>
      </c>
      <c r="AP255" s="480">
        <v>0</v>
      </c>
      <c r="AQ255" s="480">
        <v>0</v>
      </c>
      <c r="AR255" s="480">
        <v>0</v>
      </c>
      <c r="AS255" s="480">
        <v>0</v>
      </c>
      <c r="AT255" s="480">
        <v>0</v>
      </c>
      <c r="AU255" s="480">
        <v>0</v>
      </c>
      <c r="AV255" s="480">
        <v>0</v>
      </c>
      <c r="AW255" s="480">
        <v>0</v>
      </c>
      <c r="AX255" s="480">
        <v>0</v>
      </c>
      <c r="AY255" s="480">
        <v>0</v>
      </c>
      <c r="AZ255" s="480">
        <v>0</v>
      </c>
      <c r="BA255" s="480">
        <v>0</v>
      </c>
      <c r="BB255" s="480">
        <v>0</v>
      </c>
      <c r="BC255" s="480">
        <v>0</v>
      </c>
      <c r="BD255" s="480">
        <v>0</v>
      </c>
      <c r="BE255" s="480">
        <v>0</v>
      </c>
      <c r="BF255" s="481">
        <f t="shared" si="9"/>
        <v>163</v>
      </c>
      <c r="BG255" s="481">
        <f t="shared" si="9"/>
        <v>177</v>
      </c>
      <c r="BH255" s="482">
        <f t="shared" si="10"/>
        <v>0</v>
      </c>
      <c r="BI255" s="482">
        <f t="shared" si="10"/>
        <v>0</v>
      </c>
      <c r="BJ255" s="483">
        <f t="shared" si="11"/>
        <v>163</v>
      </c>
      <c r="BK255" s="483">
        <f t="shared" si="11"/>
        <v>177</v>
      </c>
    </row>
    <row r="256" spans="1:63" x14ac:dyDescent="0.45">
      <c r="A256" s="480" t="s">
        <v>942</v>
      </c>
      <c r="B256" s="480" t="s">
        <v>461</v>
      </c>
      <c r="C256" s="480" t="s">
        <v>7</v>
      </c>
      <c r="D256" s="480" t="s">
        <v>702</v>
      </c>
      <c r="E256" s="480" t="s">
        <v>725</v>
      </c>
      <c r="F256" s="480">
        <v>0</v>
      </c>
      <c r="G256" s="480">
        <v>0</v>
      </c>
      <c r="H256" s="480">
        <v>0</v>
      </c>
      <c r="I256" s="480">
        <v>0</v>
      </c>
      <c r="J256" s="480">
        <v>8</v>
      </c>
      <c r="K256" s="480">
        <v>5</v>
      </c>
      <c r="L256" s="480">
        <v>4</v>
      </c>
      <c r="M256" s="480">
        <v>9</v>
      </c>
      <c r="N256" s="480">
        <v>8</v>
      </c>
      <c r="O256" s="480">
        <v>5</v>
      </c>
      <c r="P256" s="480">
        <v>7</v>
      </c>
      <c r="Q256" s="480">
        <v>10</v>
      </c>
      <c r="R256" s="480">
        <v>14</v>
      </c>
      <c r="S256" s="480">
        <v>4</v>
      </c>
      <c r="T256" s="480">
        <v>9</v>
      </c>
      <c r="U256" s="480">
        <v>2</v>
      </c>
      <c r="V256" s="480">
        <v>7</v>
      </c>
      <c r="W256" s="480">
        <v>7</v>
      </c>
      <c r="X256" s="480">
        <v>9</v>
      </c>
      <c r="Y256" s="480">
        <v>5</v>
      </c>
      <c r="Z256" s="480">
        <v>0</v>
      </c>
      <c r="AA256" s="480">
        <v>0</v>
      </c>
      <c r="AB256" s="480">
        <v>0</v>
      </c>
      <c r="AC256" s="480">
        <v>0</v>
      </c>
      <c r="AD256" s="480">
        <v>0</v>
      </c>
      <c r="AE256" s="480">
        <v>0</v>
      </c>
      <c r="AF256" s="480">
        <v>0</v>
      </c>
      <c r="AG256" s="480">
        <v>0</v>
      </c>
      <c r="AH256" s="480">
        <v>0</v>
      </c>
      <c r="AI256" s="480">
        <v>0</v>
      </c>
      <c r="AJ256" s="480">
        <v>0</v>
      </c>
      <c r="AK256" s="480">
        <v>0</v>
      </c>
      <c r="AL256" s="480">
        <v>0</v>
      </c>
      <c r="AM256" s="480">
        <v>0</v>
      </c>
      <c r="AN256" s="480">
        <v>0</v>
      </c>
      <c r="AO256" s="480">
        <v>0</v>
      </c>
      <c r="AP256" s="480">
        <v>0</v>
      </c>
      <c r="AQ256" s="480">
        <v>0</v>
      </c>
      <c r="AR256" s="480">
        <v>0</v>
      </c>
      <c r="AS256" s="480">
        <v>0</v>
      </c>
      <c r="AT256" s="480">
        <v>0</v>
      </c>
      <c r="AU256" s="480">
        <v>0</v>
      </c>
      <c r="AV256" s="480">
        <v>0</v>
      </c>
      <c r="AW256" s="480">
        <v>0</v>
      </c>
      <c r="AX256" s="480">
        <v>0</v>
      </c>
      <c r="AY256" s="480">
        <v>0</v>
      </c>
      <c r="AZ256" s="480">
        <v>0</v>
      </c>
      <c r="BA256" s="480">
        <v>0</v>
      </c>
      <c r="BB256" s="480">
        <v>0</v>
      </c>
      <c r="BC256" s="480">
        <v>0</v>
      </c>
      <c r="BD256" s="480">
        <v>0</v>
      </c>
      <c r="BE256" s="480">
        <v>0</v>
      </c>
      <c r="BF256" s="481">
        <f t="shared" si="9"/>
        <v>66</v>
      </c>
      <c r="BG256" s="481">
        <f t="shared" si="9"/>
        <v>47</v>
      </c>
      <c r="BH256" s="482">
        <f t="shared" si="10"/>
        <v>0</v>
      </c>
      <c r="BI256" s="482">
        <f t="shared" si="10"/>
        <v>0</v>
      </c>
      <c r="BJ256" s="483">
        <f t="shared" si="11"/>
        <v>66</v>
      </c>
      <c r="BK256" s="483">
        <f t="shared" si="11"/>
        <v>47</v>
      </c>
    </row>
    <row r="257" spans="1:63" x14ac:dyDescent="0.45">
      <c r="A257" s="480" t="s">
        <v>943</v>
      </c>
      <c r="B257" s="480" t="s">
        <v>461</v>
      </c>
      <c r="C257" s="480" t="s">
        <v>7</v>
      </c>
      <c r="D257" s="480" t="s">
        <v>702</v>
      </c>
      <c r="E257" s="480" t="s">
        <v>725</v>
      </c>
      <c r="F257" s="480">
        <v>0</v>
      </c>
      <c r="G257" s="480">
        <v>0</v>
      </c>
      <c r="H257" s="480">
        <v>0</v>
      </c>
      <c r="I257" s="480">
        <v>0</v>
      </c>
      <c r="J257" s="480">
        <v>7</v>
      </c>
      <c r="K257" s="480">
        <v>7</v>
      </c>
      <c r="L257" s="480">
        <v>12</v>
      </c>
      <c r="M257" s="480">
        <v>10</v>
      </c>
      <c r="N257" s="480">
        <v>7</v>
      </c>
      <c r="O257" s="480">
        <v>10</v>
      </c>
      <c r="P257" s="480">
        <v>9</v>
      </c>
      <c r="Q257" s="480">
        <v>6</v>
      </c>
      <c r="R257" s="480">
        <v>6</v>
      </c>
      <c r="S257" s="480">
        <v>4</v>
      </c>
      <c r="T257" s="480">
        <v>8</v>
      </c>
      <c r="U257" s="480">
        <v>6</v>
      </c>
      <c r="V257" s="480">
        <v>3</v>
      </c>
      <c r="W257" s="480">
        <v>5</v>
      </c>
      <c r="X257" s="480">
        <v>8</v>
      </c>
      <c r="Y257" s="480">
        <v>7</v>
      </c>
      <c r="Z257" s="480">
        <v>0</v>
      </c>
      <c r="AA257" s="480">
        <v>0</v>
      </c>
      <c r="AB257" s="480">
        <v>0</v>
      </c>
      <c r="AC257" s="480">
        <v>0</v>
      </c>
      <c r="AD257" s="480">
        <v>0</v>
      </c>
      <c r="AE257" s="480">
        <v>0</v>
      </c>
      <c r="AF257" s="480">
        <v>0</v>
      </c>
      <c r="AG257" s="480">
        <v>0</v>
      </c>
      <c r="AH257" s="480">
        <v>0</v>
      </c>
      <c r="AI257" s="480">
        <v>0</v>
      </c>
      <c r="AJ257" s="480">
        <v>0</v>
      </c>
      <c r="AK257" s="480">
        <v>0</v>
      </c>
      <c r="AL257" s="480">
        <v>0</v>
      </c>
      <c r="AM257" s="480">
        <v>0</v>
      </c>
      <c r="AN257" s="480">
        <v>0</v>
      </c>
      <c r="AO257" s="480">
        <v>0</v>
      </c>
      <c r="AP257" s="480">
        <v>0</v>
      </c>
      <c r="AQ257" s="480">
        <v>0</v>
      </c>
      <c r="AR257" s="480">
        <v>0</v>
      </c>
      <c r="AS257" s="480">
        <v>0</v>
      </c>
      <c r="AT257" s="480">
        <v>0</v>
      </c>
      <c r="AU257" s="480">
        <v>0</v>
      </c>
      <c r="AV257" s="480">
        <v>0</v>
      </c>
      <c r="AW257" s="480">
        <v>0</v>
      </c>
      <c r="AX257" s="480">
        <v>0</v>
      </c>
      <c r="AY257" s="480">
        <v>0</v>
      </c>
      <c r="AZ257" s="480">
        <v>0</v>
      </c>
      <c r="BA257" s="480">
        <v>0</v>
      </c>
      <c r="BB257" s="480">
        <v>0</v>
      </c>
      <c r="BC257" s="480">
        <v>0</v>
      </c>
      <c r="BD257" s="480">
        <v>0</v>
      </c>
      <c r="BE257" s="480">
        <v>0</v>
      </c>
      <c r="BF257" s="481">
        <f t="shared" si="9"/>
        <v>60</v>
      </c>
      <c r="BG257" s="481">
        <f t="shared" si="9"/>
        <v>55</v>
      </c>
      <c r="BH257" s="482">
        <f t="shared" si="10"/>
        <v>0</v>
      </c>
      <c r="BI257" s="482">
        <f t="shared" si="10"/>
        <v>0</v>
      </c>
      <c r="BJ257" s="483">
        <f t="shared" si="11"/>
        <v>60</v>
      </c>
      <c r="BK257" s="483">
        <f t="shared" si="11"/>
        <v>55</v>
      </c>
    </row>
    <row r="258" spans="1:63" x14ac:dyDescent="0.45">
      <c r="A258" s="480" t="s">
        <v>944</v>
      </c>
      <c r="B258" s="480" t="s">
        <v>461</v>
      </c>
      <c r="C258" s="480" t="s">
        <v>7</v>
      </c>
      <c r="D258" s="480" t="s">
        <v>702</v>
      </c>
      <c r="E258" s="480" t="s">
        <v>725</v>
      </c>
      <c r="F258" s="480">
        <v>0</v>
      </c>
      <c r="G258" s="480">
        <v>0</v>
      </c>
      <c r="H258" s="480">
        <v>0</v>
      </c>
      <c r="I258" s="480">
        <v>0</v>
      </c>
      <c r="J258" s="480">
        <v>2</v>
      </c>
      <c r="K258" s="480">
        <v>4</v>
      </c>
      <c r="L258" s="480">
        <v>4</v>
      </c>
      <c r="M258" s="480">
        <v>7</v>
      </c>
      <c r="N258" s="480">
        <v>5</v>
      </c>
      <c r="O258" s="480">
        <v>11</v>
      </c>
      <c r="P258" s="480">
        <v>5</v>
      </c>
      <c r="Q258" s="480">
        <v>4</v>
      </c>
      <c r="R258" s="480">
        <v>7</v>
      </c>
      <c r="S258" s="480">
        <v>11</v>
      </c>
      <c r="T258" s="480">
        <v>7</v>
      </c>
      <c r="U258" s="480">
        <v>4</v>
      </c>
      <c r="V258" s="480">
        <v>7</v>
      </c>
      <c r="W258" s="480">
        <v>5</v>
      </c>
      <c r="X258" s="480">
        <v>5</v>
      </c>
      <c r="Y258" s="480">
        <v>6</v>
      </c>
      <c r="Z258" s="480">
        <v>0</v>
      </c>
      <c r="AA258" s="480">
        <v>0</v>
      </c>
      <c r="AB258" s="480">
        <v>0</v>
      </c>
      <c r="AC258" s="480">
        <v>0</v>
      </c>
      <c r="AD258" s="480">
        <v>0</v>
      </c>
      <c r="AE258" s="480">
        <v>0</v>
      </c>
      <c r="AF258" s="480">
        <v>0</v>
      </c>
      <c r="AG258" s="480">
        <v>0</v>
      </c>
      <c r="AH258" s="480">
        <v>0</v>
      </c>
      <c r="AI258" s="480">
        <v>0</v>
      </c>
      <c r="AJ258" s="480">
        <v>0</v>
      </c>
      <c r="AK258" s="480">
        <v>0</v>
      </c>
      <c r="AL258" s="480">
        <v>0</v>
      </c>
      <c r="AM258" s="480">
        <v>0</v>
      </c>
      <c r="AN258" s="480">
        <v>0</v>
      </c>
      <c r="AO258" s="480">
        <v>0</v>
      </c>
      <c r="AP258" s="480">
        <v>0</v>
      </c>
      <c r="AQ258" s="480">
        <v>0</v>
      </c>
      <c r="AR258" s="480">
        <v>0</v>
      </c>
      <c r="AS258" s="480">
        <v>0</v>
      </c>
      <c r="AT258" s="480">
        <v>0</v>
      </c>
      <c r="AU258" s="480">
        <v>0</v>
      </c>
      <c r="AV258" s="480">
        <v>0</v>
      </c>
      <c r="AW258" s="480">
        <v>0</v>
      </c>
      <c r="AX258" s="480">
        <v>0</v>
      </c>
      <c r="AY258" s="480">
        <v>0</v>
      </c>
      <c r="AZ258" s="480">
        <v>0</v>
      </c>
      <c r="BA258" s="480">
        <v>0</v>
      </c>
      <c r="BB258" s="480">
        <v>0</v>
      </c>
      <c r="BC258" s="480">
        <v>0</v>
      </c>
      <c r="BD258" s="480">
        <v>0</v>
      </c>
      <c r="BE258" s="480">
        <v>0</v>
      </c>
      <c r="BF258" s="481">
        <f t="shared" si="9"/>
        <v>42</v>
      </c>
      <c r="BG258" s="481">
        <f t="shared" si="9"/>
        <v>52</v>
      </c>
      <c r="BH258" s="482">
        <f t="shared" si="10"/>
        <v>0</v>
      </c>
      <c r="BI258" s="482">
        <f t="shared" si="10"/>
        <v>0</v>
      </c>
      <c r="BJ258" s="483">
        <f t="shared" si="11"/>
        <v>42</v>
      </c>
      <c r="BK258" s="483">
        <f t="shared" si="11"/>
        <v>52</v>
      </c>
    </row>
    <row r="259" spans="1:63" x14ac:dyDescent="0.45">
      <c r="A259" s="480" t="s">
        <v>945</v>
      </c>
      <c r="B259" s="480" t="s">
        <v>461</v>
      </c>
      <c r="C259" s="480" t="s">
        <v>7</v>
      </c>
      <c r="D259" s="480" t="s">
        <v>702</v>
      </c>
      <c r="E259" s="480" t="s">
        <v>725</v>
      </c>
      <c r="F259" s="480">
        <v>0</v>
      </c>
      <c r="G259" s="480">
        <v>0</v>
      </c>
      <c r="H259" s="480">
        <v>5</v>
      </c>
      <c r="I259" s="480">
        <v>6</v>
      </c>
      <c r="J259" s="480">
        <v>6</v>
      </c>
      <c r="K259" s="480">
        <v>2</v>
      </c>
      <c r="L259" s="480">
        <v>5</v>
      </c>
      <c r="M259" s="480">
        <v>4</v>
      </c>
      <c r="N259" s="480">
        <v>5</v>
      </c>
      <c r="O259" s="480">
        <v>3</v>
      </c>
      <c r="P259" s="480">
        <v>10</v>
      </c>
      <c r="Q259" s="480">
        <v>8</v>
      </c>
      <c r="R259" s="480">
        <v>8</v>
      </c>
      <c r="S259" s="480">
        <v>5</v>
      </c>
      <c r="T259" s="480">
        <v>4</v>
      </c>
      <c r="U259" s="480">
        <v>8</v>
      </c>
      <c r="V259" s="480">
        <v>7</v>
      </c>
      <c r="W259" s="480">
        <v>4</v>
      </c>
      <c r="X259" s="480">
        <v>3</v>
      </c>
      <c r="Y259" s="480">
        <v>8</v>
      </c>
      <c r="Z259" s="480">
        <v>6</v>
      </c>
      <c r="AA259" s="480">
        <v>10</v>
      </c>
      <c r="AB259" s="480">
        <v>18</v>
      </c>
      <c r="AC259" s="480">
        <v>7</v>
      </c>
      <c r="AD259" s="480">
        <v>12</v>
      </c>
      <c r="AE259" s="480">
        <v>11</v>
      </c>
      <c r="AF259" s="480">
        <v>0</v>
      </c>
      <c r="AG259" s="480">
        <v>0</v>
      </c>
      <c r="AH259" s="480">
        <v>0</v>
      </c>
      <c r="AI259" s="480">
        <v>0</v>
      </c>
      <c r="AJ259" s="480">
        <v>0</v>
      </c>
      <c r="AK259" s="480">
        <v>0</v>
      </c>
      <c r="AL259" s="480">
        <v>0</v>
      </c>
      <c r="AM259" s="480">
        <v>0</v>
      </c>
      <c r="AN259" s="480">
        <v>0</v>
      </c>
      <c r="AO259" s="480">
        <v>0</v>
      </c>
      <c r="AP259" s="480">
        <v>0</v>
      </c>
      <c r="AQ259" s="480">
        <v>0</v>
      </c>
      <c r="AR259" s="480">
        <v>0</v>
      </c>
      <c r="AS259" s="480">
        <v>0</v>
      </c>
      <c r="AT259" s="480">
        <v>0</v>
      </c>
      <c r="AU259" s="480">
        <v>0</v>
      </c>
      <c r="AV259" s="480">
        <v>0</v>
      </c>
      <c r="AW259" s="480">
        <v>0</v>
      </c>
      <c r="AX259" s="480">
        <v>0</v>
      </c>
      <c r="AY259" s="480">
        <v>0</v>
      </c>
      <c r="AZ259" s="480">
        <v>0</v>
      </c>
      <c r="BA259" s="480">
        <v>0</v>
      </c>
      <c r="BB259" s="480">
        <v>0</v>
      </c>
      <c r="BC259" s="480">
        <v>0</v>
      </c>
      <c r="BD259" s="480">
        <v>0</v>
      </c>
      <c r="BE259" s="480">
        <v>0</v>
      </c>
      <c r="BF259" s="481">
        <f t="shared" si="9"/>
        <v>89</v>
      </c>
      <c r="BG259" s="481">
        <f t="shared" si="9"/>
        <v>76</v>
      </c>
      <c r="BH259" s="482">
        <f t="shared" si="10"/>
        <v>0</v>
      </c>
      <c r="BI259" s="482">
        <f t="shared" si="10"/>
        <v>0</v>
      </c>
      <c r="BJ259" s="483">
        <f t="shared" si="11"/>
        <v>89</v>
      </c>
      <c r="BK259" s="483">
        <f t="shared" si="11"/>
        <v>76</v>
      </c>
    </row>
    <row r="260" spans="1:63" x14ac:dyDescent="0.45">
      <c r="A260" s="480" t="s">
        <v>946</v>
      </c>
      <c r="B260" s="480" t="s">
        <v>461</v>
      </c>
      <c r="C260" s="480" t="s">
        <v>7</v>
      </c>
      <c r="D260" s="480" t="s">
        <v>702</v>
      </c>
      <c r="E260" s="480" t="s">
        <v>725</v>
      </c>
      <c r="F260" s="480">
        <v>0</v>
      </c>
      <c r="G260" s="480">
        <v>0</v>
      </c>
      <c r="H260" s="480">
        <v>0</v>
      </c>
      <c r="I260" s="480">
        <v>0</v>
      </c>
      <c r="J260" s="480">
        <v>19</v>
      </c>
      <c r="K260" s="480">
        <v>9</v>
      </c>
      <c r="L260" s="480">
        <v>23</v>
      </c>
      <c r="M260" s="480">
        <v>22</v>
      </c>
      <c r="N260" s="480">
        <v>28</v>
      </c>
      <c r="O260" s="480">
        <v>17</v>
      </c>
      <c r="P260" s="480">
        <v>25</v>
      </c>
      <c r="Q260" s="480">
        <v>16</v>
      </c>
      <c r="R260" s="480">
        <v>30</v>
      </c>
      <c r="S260" s="480">
        <v>22</v>
      </c>
      <c r="T260" s="480">
        <v>21</v>
      </c>
      <c r="U260" s="480">
        <v>25</v>
      </c>
      <c r="V260" s="480">
        <v>22</v>
      </c>
      <c r="W260" s="480">
        <v>23</v>
      </c>
      <c r="X260" s="480">
        <v>39</v>
      </c>
      <c r="Y260" s="480">
        <v>24</v>
      </c>
      <c r="Z260" s="480">
        <v>0</v>
      </c>
      <c r="AA260" s="480">
        <v>0</v>
      </c>
      <c r="AB260" s="480">
        <v>0</v>
      </c>
      <c r="AC260" s="480">
        <v>0</v>
      </c>
      <c r="AD260" s="480">
        <v>0</v>
      </c>
      <c r="AE260" s="480">
        <v>0</v>
      </c>
      <c r="AF260" s="480">
        <v>0</v>
      </c>
      <c r="AG260" s="480">
        <v>0</v>
      </c>
      <c r="AH260" s="480">
        <v>0</v>
      </c>
      <c r="AI260" s="480">
        <v>0</v>
      </c>
      <c r="AJ260" s="480">
        <v>0</v>
      </c>
      <c r="AK260" s="480">
        <v>0</v>
      </c>
      <c r="AL260" s="480">
        <v>0</v>
      </c>
      <c r="AM260" s="480">
        <v>0</v>
      </c>
      <c r="AN260" s="480">
        <v>0</v>
      </c>
      <c r="AO260" s="480">
        <v>0</v>
      </c>
      <c r="AP260" s="480">
        <v>0</v>
      </c>
      <c r="AQ260" s="480">
        <v>0</v>
      </c>
      <c r="AR260" s="480">
        <v>0</v>
      </c>
      <c r="AS260" s="480">
        <v>0</v>
      </c>
      <c r="AT260" s="480">
        <v>0</v>
      </c>
      <c r="AU260" s="480">
        <v>0</v>
      </c>
      <c r="AV260" s="480">
        <v>0</v>
      </c>
      <c r="AW260" s="480">
        <v>0</v>
      </c>
      <c r="AX260" s="480">
        <v>0</v>
      </c>
      <c r="AY260" s="480">
        <v>0</v>
      </c>
      <c r="AZ260" s="480">
        <v>0</v>
      </c>
      <c r="BA260" s="480">
        <v>0</v>
      </c>
      <c r="BB260" s="480">
        <v>0</v>
      </c>
      <c r="BC260" s="480">
        <v>0</v>
      </c>
      <c r="BD260" s="480">
        <v>0</v>
      </c>
      <c r="BE260" s="480">
        <v>0</v>
      </c>
      <c r="BF260" s="481">
        <f t="shared" si="9"/>
        <v>207</v>
      </c>
      <c r="BG260" s="481">
        <f t="shared" si="9"/>
        <v>158</v>
      </c>
      <c r="BH260" s="482">
        <f t="shared" si="10"/>
        <v>0</v>
      </c>
      <c r="BI260" s="482">
        <f t="shared" si="10"/>
        <v>0</v>
      </c>
      <c r="BJ260" s="483">
        <f t="shared" si="11"/>
        <v>207</v>
      </c>
      <c r="BK260" s="483">
        <f t="shared" si="11"/>
        <v>158</v>
      </c>
    </row>
    <row r="261" spans="1:63" x14ac:dyDescent="0.45">
      <c r="A261" s="480" t="s">
        <v>947</v>
      </c>
      <c r="B261" s="480" t="s">
        <v>461</v>
      </c>
      <c r="C261" s="480" t="s">
        <v>7</v>
      </c>
      <c r="D261" s="480" t="s">
        <v>702</v>
      </c>
      <c r="E261" s="480" t="s">
        <v>725</v>
      </c>
      <c r="F261" s="480">
        <v>0</v>
      </c>
      <c r="G261" s="480">
        <v>0</v>
      </c>
      <c r="H261" s="480">
        <v>0</v>
      </c>
      <c r="I261" s="480">
        <v>0</v>
      </c>
      <c r="J261" s="480">
        <v>5</v>
      </c>
      <c r="K261" s="480">
        <v>7</v>
      </c>
      <c r="L261" s="480">
        <v>11</v>
      </c>
      <c r="M261" s="480">
        <v>4</v>
      </c>
      <c r="N261" s="480">
        <v>4</v>
      </c>
      <c r="O261" s="480">
        <v>14</v>
      </c>
      <c r="P261" s="480">
        <v>4</v>
      </c>
      <c r="Q261" s="480">
        <v>9</v>
      </c>
      <c r="R261" s="480">
        <v>17</v>
      </c>
      <c r="S261" s="480">
        <v>15</v>
      </c>
      <c r="T261" s="480">
        <v>12</v>
      </c>
      <c r="U261" s="480">
        <v>6</v>
      </c>
      <c r="V261" s="480">
        <v>15</v>
      </c>
      <c r="W261" s="480">
        <v>11</v>
      </c>
      <c r="X261" s="480">
        <v>10</v>
      </c>
      <c r="Y261" s="480">
        <v>16</v>
      </c>
      <c r="Z261" s="480">
        <v>0</v>
      </c>
      <c r="AA261" s="480">
        <v>0</v>
      </c>
      <c r="AB261" s="480">
        <v>0</v>
      </c>
      <c r="AC261" s="480">
        <v>0</v>
      </c>
      <c r="AD261" s="480">
        <v>0</v>
      </c>
      <c r="AE261" s="480">
        <v>0</v>
      </c>
      <c r="AF261" s="480">
        <v>0</v>
      </c>
      <c r="AG261" s="480">
        <v>0</v>
      </c>
      <c r="AH261" s="480">
        <v>0</v>
      </c>
      <c r="AI261" s="480">
        <v>0</v>
      </c>
      <c r="AJ261" s="480">
        <v>0</v>
      </c>
      <c r="AK261" s="480">
        <v>0</v>
      </c>
      <c r="AL261" s="480">
        <v>0</v>
      </c>
      <c r="AM261" s="480">
        <v>0</v>
      </c>
      <c r="AN261" s="480">
        <v>0</v>
      </c>
      <c r="AO261" s="480">
        <v>0</v>
      </c>
      <c r="AP261" s="480">
        <v>0</v>
      </c>
      <c r="AQ261" s="480">
        <v>0</v>
      </c>
      <c r="AR261" s="480">
        <v>0</v>
      </c>
      <c r="AS261" s="480">
        <v>0</v>
      </c>
      <c r="AT261" s="480">
        <v>0</v>
      </c>
      <c r="AU261" s="480">
        <v>0</v>
      </c>
      <c r="AV261" s="480">
        <v>0</v>
      </c>
      <c r="AW261" s="480">
        <v>0</v>
      </c>
      <c r="AX261" s="480">
        <v>0</v>
      </c>
      <c r="AY261" s="480">
        <v>0</v>
      </c>
      <c r="AZ261" s="480">
        <v>0</v>
      </c>
      <c r="BA261" s="480">
        <v>0</v>
      </c>
      <c r="BB261" s="480">
        <v>0</v>
      </c>
      <c r="BC261" s="480">
        <v>0</v>
      </c>
      <c r="BD261" s="480">
        <v>0</v>
      </c>
      <c r="BE261" s="480">
        <v>0</v>
      </c>
      <c r="BF261" s="481">
        <f t="shared" si="9"/>
        <v>78</v>
      </c>
      <c r="BG261" s="481">
        <f t="shared" si="9"/>
        <v>82</v>
      </c>
      <c r="BH261" s="482">
        <f t="shared" si="10"/>
        <v>0</v>
      </c>
      <c r="BI261" s="482">
        <f t="shared" si="10"/>
        <v>0</v>
      </c>
      <c r="BJ261" s="483">
        <f t="shared" si="11"/>
        <v>78</v>
      </c>
      <c r="BK261" s="483">
        <f t="shared" si="11"/>
        <v>82</v>
      </c>
    </row>
    <row r="262" spans="1:63" x14ac:dyDescent="0.45">
      <c r="A262" s="480" t="s">
        <v>948</v>
      </c>
      <c r="B262" s="480" t="s">
        <v>461</v>
      </c>
      <c r="C262" s="480" t="s">
        <v>7</v>
      </c>
      <c r="D262" s="480" t="s">
        <v>702</v>
      </c>
      <c r="E262" s="480" t="s">
        <v>725</v>
      </c>
      <c r="F262" s="480">
        <v>0</v>
      </c>
      <c r="G262" s="480">
        <v>0</v>
      </c>
      <c r="H262" s="480">
        <v>0</v>
      </c>
      <c r="I262" s="480">
        <v>0</v>
      </c>
      <c r="J262" s="480">
        <v>6</v>
      </c>
      <c r="K262" s="480">
        <v>7</v>
      </c>
      <c r="L262" s="480">
        <v>6</v>
      </c>
      <c r="M262" s="480">
        <v>6</v>
      </c>
      <c r="N262" s="480">
        <v>9</v>
      </c>
      <c r="O262" s="480">
        <v>6</v>
      </c>
      <c r="P262" s="480">
        <v>13</v>
      </c>
      <c r="Q262" s="480">
        <v>15</v>
      </c>
      <c r="R262" s="480">
        <v>14</v>
      </c>
      <c r="S262" s="480">
        <v>10</v>
      </c>
      <c r="T262" s="480">
        <v>7</v>
      </c>
      <c r="U262" s="480">
        <v>7</v>
      </c>
      <c r="V262" s="480">
        <v>10</v>
      </c>
      <c r="W262" s="480">
        <v>8</v>
      </c>
      <c r="X262" s="480">
        <v>16</v>
      </c>
      <c r="Y262" s="480">
        <v>11</v>
      </c>
      <c r="Z262" s="480">
        <v>0</v>
      </c>
      <c r="AA262" s="480">
        <v>0</v>
      </c>
      <c r="AB262" s="480">
        <v>0</v>
      </c>
      <c r="AC262" s="480">
        <v>0</v>
      </c>
      <c r="AD262" s="480">
        <v>0</v>
      </c>
      <c r="AE262" s="480">
        <v>0</v>
      </c>
      <c r="AF262" s="480">
        <v>0</v>
      </c>
      <c r="AG262" s="480">
        <v>0</v>
      </c>
      <c r="AH262" s="480">
        <v>0</v>
      </c>
      <c r="AI262" s="480">
        <v>0</v>
      </c>
      <c r="AJ262" s="480">
        <v>0</v>
      </c>
      <c r="AK262" s="480">
        <v>0</v>
      </c>
      <c r="AL262" s="480">
        <v>0</v>
      </c>
      <c r="AM262" s="480">
        <v>0</v>
      </c>
      <c r="AN262" s="480">
        <v>0</v>
      </c>
      <c r="AO262" s="480">
        <v>0</v>
      </c>
      <c r="AP262" s="480">
        <v>0</v>
      </c>
      <c r="AQ262" s="480">
        <v>0</v>
      </c>
      <c r="AR262" s="480">
        <v>0</v>
      </c>
      <c r="AS262" s="480">
        <v>0</v>
      </c>
      <c r="AT262" s="480">
        <v>0</v>
      </c>
      <c r="AU262" s="480">
        <v>0</v>
      </c>
      <c r="AV262" s="480">
        <v>0</v>
      </c>
      <c r="AW262" s="480">
        <v>0</v>
      </c>
      <c r="AX262" s="480">
        <v>0</v>
      </c>
      <c r="AY262" s="480">
        <v>0</v>
      </c>
      <c r="AZ262" s="480">
        <v>0</v>
      </c>
      <c r="BA262" s="480">
        <v>0</v>
      </c>
      <c r="BB262" s="480">
        <v>0</v>
      </c>
      <c r="BC262" s="480">
        <v>0</v>
      </c>
      <c r="BD262" s="480">
        <v>0</v>
      </c>
      <c r="BE262" s="480">
        <v>0</v>
      </c>
      <c r="BF262" s="481">
        <f t="shared" ref="BF262:BG325" si="12">F262+H262+J262+L262+N262+P262+R262+T262+V262+X262+Z262+AB262+AD262</f>
        <v>81</v>
      </c>
      <c r="BG262" s="481">
        <f t="shared" si="12"/>
        <v>70</v>
      </c>
      <c r="BH262" s="482">
        <f t="shared" ref="BH262:BI325" si="13">AF262+AH262+AJ262+AL262+AN262+AP262+AR262+AT262+AV262+AX262+AZ262+BB262+BD262</f>
        <v>0</v>
      </c>
      <c r="BI262" s="482">
        <f t="shared" si="13"/>
        <v>0</v>
      </c>
      <c r="BJ262" s="483">
        <f t="shared" ref="BJ262:BK325" si="14">BF262+BH262</f>
        <v>81</v>
      </c>
      <c r="BK262" s="483">
        <f t="shared" si="14"/>
        <v>70</v>
      </c>
    </row>
    <row r="263" spans="1:63" x14ac:dyDescent="0.45">
      <c r="A263" s="480" t="s">
        <v>949</v>
      </c>
      <c r="B263" s="480" t="s">
        <v>461</v>
      </c>
      <c r="C263" s="480" t="s">
        <v>7</v>
      </c>
      <c r="D263" s="480" t="s">
        <v>702</v>
      </c>
      <c r="E263" s="480" t="s">
        <v>725</v>
      </c>
      <c r="F263" s="480">
        <v>0</v>
      </c>
      <c r="G263" s="480">
        <v>0</v>
      </c>
      <c r="H263" s="480">
        <v>0</v>
      </c>
      <c r="I263" s="480">
        <v>0</v>
      </c>
      <c r="J263" s="480">
        <v>6</v>
      </c>
      <c r="K263" s="480">
        <v>12</v>
      </c>
      <c r="L263" s="480">
        <v>9</v>
      </c>
      <c r="M263" s="480">
        <v>5</v>
      </c>
      <c r="N263" s="480">
        <v>8</v>
      </c>
      <c r="O263" s="480">
        <v>7</v>
      </c>
      <c r="P263" s="480">
        <v>13</v>
      </c>
      <c r="Q263" s="480">
        <v>7</v>
      </c>
      <c r="R263" s="480">
        <v>1</v>
      </c>
      <c r="S263" s="480">
        <v>8</v>
      </c>
      <c r="T263" s="480">
        <v>11</v>
      </c>
      <c r="U263" s="480">
        <v>6</v>
      </c>
      <c r="V263" s="480">
        <v>9</v>
      </c>
      <c r="W263" s="480">
        <v>6</v>
      </c>
      <c r="X263" s="480">
        <v>8</v>
      </c>
      <c r="Y263" s="480">
        <v>5</v>
      </c>
      <c r="Z263" s="480">
        <v>0</v>
      </c>
      <c r="AA263" s="480">
        <v>0</v>
      </c>
      <c r="AB263" s="480">
        <v>0</v>
      </c>
      <c r="AC263" s="480">
        <v>0</v>
      </c>
      <c r="AD263" s="480">
        <v>0</v>
      </c>
      <c r="AE263" s="480">
        <v>0</v>
      </c>
      <c r="AF263" s="480">
        <v>0</v>
      </c>
      <c r="AG263" s="480">
        <v>0</v>
      </c>
      <c r="AH263" s="480">
        <v>0</v>
      </c>
      <c r="AI263" s="480">
        <v>0</v>
      </c>
      <c r="AJ263" s="480">
        <v>0</v>
      </c>
      <c r="AK263" s="480">
        <v>0</v>
      </c>
      <c r="AL263" s="480">
        <v>0</v>
      </c>
      <c r="AM263" s="480">
        <v>0</v>
      </c>
      <c r="AN263" s="480">
        <v>0</v>
      </c>
      <c r="AO263" s="480">
        <v>0</v>
      </c>
      <c r="AP263" s="480">
        <v>0</v>
      </c>
      <c r="AQ263" s="480">
        <v>0</v>
      </c>
      <c r="AR263" s="480">
        <v>0</v>
      </c>
      <c r="AS263" s="480">
        <v>0</v>
      </c>
      <c r="AT263" s="480">
        <v>0</v>
      </c>
      <c r="AU263" s="480">
        <v>0</v>
      </c>
      <c r="AV263" s="480">
        <v>0</v>
      </c>
      <c r="AW263" s="480">
        <v>0</v>
      </c>
      <c r="AX263" s="480">
        <v>0</v>
      </c>
      <c r="AY263" s="480">
        <v>0</v>
      </c>
      <c r="AZ263" s="480">
        <v>0</v>
      </c>
      <c r="BA263" s="480">
        <v>0</v>
      </c>
      <c r="BB263" s="480">
        <v>0</v>
      </c>
      <c r="BC263" s="480">
        <v>0</v>
      </c>
      <c r="BD263" s="480">
        <v>0</v>
      </c>
      <c r="BE263" s="480">
        <v>0</v>
      </c>
      <c r="BF263" s="481">
        <f t="shared" si="12"/>
        <v>65</v>
      </c>
      <c r="BG263" s="481">
        <f t="shared" si="12"/>
        <v>56</v>
      </c>
      <c r="BH263" s="482">
        <f t="shared" si="13"/>
        <v>0</v>
      </c>
      <c r="BI263" s="482">
        <f t="shared" si="13"/>
        <v>0</v>
      </c>
      <c r="BJ263" s="483">
        <f t="shared" si="14"/>
        <v>65</v>
      </c>
      <c r="BK263" s="483">
        <f t="shared" si="14"/>
        <v>56</v>
      </c>
    </row>
    <row r="264" spans="1:63" x14ac:dyDescent="0.45">
      <c r="A264" s="480" t="s">
        <v>950</v>
      </c>
      <c r="B264" s="480" t="s">
        <v>461</v>
      </c>
      <c r="C264" s="480" t="s">
        <v>7</v>
      </c>
      <c r="D264" s="480" t="s">
        <v>702</v>
      </c>
      <c r="E264" s="480" t="s">
        <v>725</v>
      </c>
      <c r="F264" s="480">
        <v>0</v>
      </c>
      <c r="G264" s="480">
        <v>0</v>
      </c>
      <c r="H264" s="480">
        <v>0</v>
      </c>
      <c r="I264" s="480">
        <v>0</v>
      </c>
      <c r="J264" s="480">
        <v>12</v>
      </c>
      <c r="K264" s="480">
        <v>12</v>
      </c>
      <c r="L264" s="480">
        <v>17</v>
      </c>
      <c r="M264" s="480">
        <v>13</v>
      </c>
      <c r="N264" s="480">
        <v>12</v>
      </c>
      <c r="O264" s="480">
        <v>7</v>
      </c>
      <c r="P264" s="480">
        <v>17</v>
      </c>
      <c r="Q264" s="480">
        <v>12</v>
      </c>
      <c r="R264" s="480">
        <v>15</v>
      </c>
      <c r="S264" s="480">
        <v>9</v>
      </c>
      <c r="T264" s="480">
        <v>10</v>
      </c>
      <c r="U264" s="480">
        <v>9</v>
      </c>
      <c r="V264" s="480">
        <v>7</v>
      </c>
      <c r="W264" s="480">
        <v>11</v>
      </c>
      <c r="X264" s="480">
        <v>19</v>
      </c>
      <c r="Y264" s="480">
        <v>8</v>
      </c>
      <c r="Z264" s="480">
        <v>0</v>
      </c>
      <c r="AA264" s="480">
        <v>0</v>
      </c>
      <c r="AB264" s="480">
        <v>0</v>
      </c>
      <c r="AC264" s="480">
        <v>0</v>
      </c>
      <c r="AD264" s="480">
        <v>0</v>
      </c>
      <c r="AE264" s="480">
        <v>0</v>
      </c>
      <c r="AF264" s="480">
        <v>0</v>
      </c>
      <c r="AG264" s="480">
        <v>0</v>
      </c>
      <c r="AH264" s="480">
        <v>0</v>
      </c>
      <c r="AI264" s="480">
        <v>0</v>
      </c>
      <c r="AJ264" s="480">
        <v>0</v>
      </c>
      <c r="AK264" s="480">
        <v>0</v>
      </c>
      <c r="AL264" s="480">
        <v>0</v>
      </c>
      <c r="AM264" s="480">
        <v>0</v>
      </c>
      <c r="AN264" s="480">
        <v>0</v>
      </c>
      <c r="AO264" s="480">
        <v>0</v>
      </c>
      <c r="AP264" s="480">
        <v>0</v>
      </c>
      <c r="AQ264" s="480">
        <v>0</v>
      </c>
      <c r="AR264" s="480">
        <v>0</v>
      </c>
      <c r="AS264" s="480">
        <v>0</v>
      </c>
      <c r="AT264" s="480">
        <v>0</v>
      </c>
      <c r="AU264" s="480">
        <v>0</v>
      </c>
      <c r="AV264" s="480">
        <v>0</v>
      </c>
      <c r="AW264" s="480">
        <v>0</v>
      </c>
      <c r="AX264" s="480">
        <v>0</v>
      </c>
      <c r="AY264" s="480">
        <v>0</v>
      </c>
      <c r="AZ264" s="480">
        <v>0</v>
      </c>
      <c r="BA264" s="480">
        <v>0</v>
      </c>
      <c r="BB264" s="480">
        <v>0</v>
      </c>
      <c r="BC264" s="480">
        <v>0</v>
      </c>
      <c r="BD264" s="480">
        <v>0</v>
      </c>
      <c r="BE264" s="480">
        <v>0</v>
      </c>
      <c r="BF264" s="481">
        <f t="shared" si="12"/>
        <v>109</v>
      </c>
      <c r="BG264" s="481">
        <f t="shared" si="12"/>
        <v>81</v>
      </c>
      <c r="BH264" s="482">
        <f t="shared" si="13"/>
        <v>0</v>
      </c>
      <c r="BI264" s="482">
        <f t="shared" si="13"/>
        <v>0</v>
      </c>
      <c r="BJ264" s="483">
        <f t="shared" si="14"/>
        <v>109</v>
      </c>
      <c r="BK264" s="483">
        <f t="shared" si="14"/>
        <v>81</v>
      </c>
    </row>
    <row r="265" spans="1:63" x14ac:dyDescent="0.45">
      <c r="A265" s="480" t="s">
        <v>951</v>
      </c>
      <c r="B265" s="480" t="s">
        <v>461</v>
      </c>
      <c r="C265" s="480" t="s">
        <v>7</v>
      </c>
      <c r="D265" s="480" t="s">
        <v>702</v>
      </c>
      <c r="E265" s="480" t="s">
        <v>725</v>
      </c>
      <c r="F265" s="480">
        <v>0</v>
      </c>
      <c r="G265" s="480">
        <v>0</v>
      </c>
      <c r="H265" s="480">
        <v>0</v>
      </c>
      <c r="I265" s="480">
        <v>0</v>
      </c>
      <c r="J265" s="480">
        <v>0</v>
      </c>
      <c r="K265" s="480">
        <v>0</v>
      </c>
      <c r="L265" s="480">
        <v>0</v>
      </c>
      <c r="M265" s="480">
        <v>0</v>
      </c>
      <c r="N265" s="480">
        <v>0</v>
      </c>
      <c r="O265" s="480">
        <v>0</v>
      </c>
      <c r="P265" s="480">
        <v>0</v>
      </c>
      <c r="Q265" s="480">
        <v>0</v>
      </c>
      <c r="R265" s="480">
        <v>0</v>
      </c>
      <c r="S265" s="480">
        <v>0</v>
      </c>
      <c r="T265" s="480">
        <v>0</v>
      </c>
      <c r="U265" s="480">
        <v>0</v>
      </c>
      <c r="V265" s="480">
        <v>0</v>
      </c>
      <c r="W265" s="480">
        <v>0</v>
      </c>
      <c r="X265" s="480">
        <v>0</v>
      </c>
      <c r="Y265" s="480">
        <v>0</v>
      </c>
      <c r="Z265" s="480">
        <v>56</v>
      </c>
      <c r="AA265" s="480">
        <v>57</v>
      </c>
      <c r="AB265" s="480">
        <v>61</v>
      </c>
      <c r="AC265" s="480">
        <v>56</v>
      </c>
      <c r="AD265" s="480">
        <v>69</v>
      </c>
      <c r="AE265" s="480">
        <v>66</v>
      </c>
      <c r="AF265" s="480">
        <v>0</v>
      </c>
      <c r="AG265" s="480">
        <v>0</v>
      </c>
      <c r="AH265" s="480">
        <v>0</v>
      </c>
      <c r="AI265" s="480">
        <v>0</v>
      </c>
      <c r="AJ265" s="480">
        <v>0</v>
      </c>
      <c r="AK265" s="480">
        <v>0</v>
      </c>
      <c r="AL265" s="480">
        <v>0</v>
      </c>
      <c r="AM265" s="480">
        <v>0</v>
      </c>
      <c r="AN265" s="480">
        <v>0</v>
      </c>
      <c r="AO265" s="480">
        <v>0</v>
      </c>
      <c r="AP265" s="480">
        <v>0</v>
      </c>
      <c r="AQ265" s="480">
        <v>0</v>
      </c>
      <c r="AR265" s="480">
        <v>0</v>
      </c>
      <c r="AS265" s="480">
        <v>0</v>
      </c>
      <c r="AT265" s="480">
        <v>0</v>
      </c>
      <c r="AU265" s="480">
        <v>0</v>
      </c>
      <c r="AV265" s="480">
        <v>0</v>
      </c>
      <c r="AW265" s="480">
        <v>0</v>
      </c>
      <c r="AX265" s="480">
        <v>0</v>
      </c>
      <c r="AY265" s="480">
        <v>0</v>
      </c>
      <c r="AZ265" s="480">
        <v>0</v>
      </c>
      <c r="BA265" s="480">
        <v>0</v>
      </c>
      <c r="BB265" s="480">
        <v>0</v>
      </c>
      <c r="BC265" s="480">
        <v>0</v>
      </c>
      <c r="BD265" s="480">
        <v>0</v>
      </c>
      <c r="BE265" s="480">
        <v>0</v>
      </c>
      <c r="BF265" s="481">
        <f t="shared" si="12"/>
        <v>186</v>
      </c>
      <c r="BG265" s="481">
        <f t="shared" si="12"/>
        <v>179</v>
      </c>
      <c r="BH265" s="482">
        <f t="shared" si="13"/>
        <v>0</v>
      </c>
      <c r="BI265" s="482">
        <f t="shared" si="13"/>
        <v>0</v>
      </c>
      <c r="BJ265" s="483">
        <f t="shared" si="14"/>
        <v>186</v>
      </c>
      <c r="BK265" s="483">
        <f t="shared" si="14"/>
        <v>179</v>
      </c>
    </row>
    <row r="266" spans="1:63" ht="24.9" x14ac:dyDescent="0.45">
      <c r="A266" s="480" t="s">
        <v>1188</v>
      </c>
      <c r="B266" s="480" t="s">
        <v>461</v>
      </c>
      <c r="C266" s="480" t="s">
        <v>7</v>
      </c>
      <c r="D266" s="480" t="s">
        <v>706</v>
      </c>
      <c r="E266" s="480" t="s">
        <v>707</v>
      </c>
      <c r="F266" s="480">
        <v>0</v>
      </c>
      <c r="G266" s="480">
        <v>0</v>
      </c>
      <c r="H266" s="480">
        <v>0</v>
      </c>
      <c r="I266" s="480">
        <v>0</v>
      </c>
      <c r="J266" s="480">
        <v>0</v>
      </c>
      <c r="K266" s="480">
        <v>0</v>
      </c>
      <c r="L266" s="480">
        <v>0</v>
      </c>
      <c r="M266" s="480">
        <v>0</v>
      </c>
      <c r="N266" s="480">
        <v>0</v>
      </c>
      <c r="O266" s="480">
        <v>0</v>
      </c>
      <c r="P266" s="480">
        <v>0</v>
      </c>
      <c r="Q266" s="480">
        <v>0</v>
      </c>
      <c r="R266" s="480">
        <v>0</v>
      </c>
      <c r="S266" s="480">
        <v>0</v>
      </c>
      <c r="T266" s="480">
        <v>0</v>
      </c>
      <c r="U266" s="480">
        <v>0</v>
      </c>
      <c r="V266" s="480">
        <v>0</v>
      </c>
      <c r="W266" s="480">
        <v>0</v>
      </c>
      <c r="X266" s="480">
        <v>0</v>
      </c>
      <c r="Y266" s="480">
        <v>0</v>
      </c>
      <c r="Z266" s="480">
        <v>10</v>
      </c>
      <c r="AA266" s="480">
        <v>13</v>
      </c>
      <c r="AB266" s="480">
        <v>0</v>
      </c>
      <c r="AC266" s="480">
        <v>0</v>
      </c>
      <c r="AD266" s="480">
        <v>0</v>
      </c>
      <c r="AE266" s="480">
        <v>0</v>
      </c>
      <c r="AF266" s="480">
        <v>0</v>
      </c>
      <c r="AG266" s="480">
        <v>0</v>
      </c>
      <c r="AH266" s="480">
        <v>0</v>
      </c>
      <c r="AI266" s="480">
        <v>0</v>
      </c>
      <c r="AJ266" s="480">
        <v>0</v>
      </c>
      <c r="AK266" s="480">
        <v>0</v>
      </c>
      <c r="AL266" s="480">
        <v>0</v>
      </c>
      <c r="AM266" s="480">
        <v>0</v>
      </c>
      <c r="AN266" s="480">
        <v>0</v>
      </c>
      <c r="AO266" s="480">
        <v>0</v>
      </c>
      <c r="AP266" s="480">
        <v>0</v>
      </c>
      <c r="AQ266" s="480">
        <v>0</v>
      </c>
      <c r="AR266" s="480">
        <v>0</v>
      </c>
      <c r="AS266" s="480">
        <v>0</v>
      </c>
      <c r="AT266" s="480">
        <v>0</v>
      </c>
      <c r="AU266" s="480">
        <v>0</v>
      </c>
      <c r="AV266" s="480">
        <v>0</v>
      </c>
      <c r="AW266" s="480">
        <v>0</v>
      </c>
      <c r="AX266" s="480">
        <v>0</v>
      </c>
      <c r="AY266" s="480">
        <v>0</v>
      </c>
      <c r="AZ266" s="480">
        <v>0</v>
      </c>
      <c r="BA266" s="480">
        <v>0</v>
      </c>
      <c r="BB266" s="480">
        <v>0</v>
      </c>
      <c r="BC266" s="480">
        <v>0</v>
      </c>
      <c r="BD266" s="480">
        <v>0</v>
      </c>
      <c r="BE266" s="480">
        <v>0</v>
      </c>
      <c r="BF266" s="481">
        <f t="shared" si="12"/>
        <v>10</v>
      </c>
      <c r="BG266" s="481">
        <f t="shared" si="12"/>
        <v>13</v>
      </c>
      <c r="BH266" s="482">
        <f t="shared" si="13"/>
        <v>0</v>
      </c>
      <c r="BI266" s="482">
        <f t="shared" si="13"/>
        <v>0</v>
      </c>
      <c r="BJ266" s="483">
        <f t="shared" si="14"/>
        <v>10</v>
      </c>
      <c r="BK266" s="483">
        <f t="shared" si="14"/>
        <v>13</v>
      </c>
    </row>
    <row r="267" spans="1:63" x14ac:dyDescent="0.45">
      <c r="A267" s="480" t="s">
        <v>952</v>
      </c>
      <c r="B267" s="480" t="s">
        <v>461</v>
      </c>
      <c r="C267" s="480" t="s">
        <v>7</v>
      </c>
      <c r="D267" s="480" t="s">
        <v>702</v>
      </c>
      <c r="E267" s="480" t="s">
        <v>725</v>
      </c>
      <c r="F267" s="480">
        <v>0</v>
      </c>
      <c r="G267" s="480">
        <v>0</v>
      </c>
      <c r="H267" s="480">
        <v>0</v>
      </c>
      <c r="I267" s="480">
        <v>0</v>
      </c>
      <c r="J267" s="480">
        <v>21</v>
      </c>
      <c r="K267" s="480">
        <v>14</v>
      </c>
      <c r="L267" s="480">
        <v>20</v>
      </c>
      <c r="M267" s="480">
        <v>11</v>
      </c>
      <c r="N267" s="480">
        <v>21</v>
      </c>
      <c r="O267" s="480">
        <v>11</v>
      </c>
      <c r="P267" s="480">
        <v>21</v>
      </c>
      <c r="Q267" s="480">
        <v>23</v>
      </c>
      <c r="R267" s="480">
        <v>19</v>
      </c>
      <c r="S267" s="480">
        <v>21</v>
      </c>
      <c r="T267" s="480">
        <v>25</v>
      </c>
      <c r="U267" s="480">
        <v>24</v>
      </c>
      <c r="V267" s="480">
        <v>20</v>
      </c>
      <c r="W267" s="480">
        <v>17</v>
      </c>
      <c r="X267" s="480">
        <v>17</v>
      </c>
      <c r="Y267" s="480">
        <v>17</v>
      </c>
      <c r="Z267" s="480">
        <v>0</v>
      </c>
      <c r="AA267" s="480">
        <v>0</v>
      </c>
      <c r="AB267" s="480">
        <v>0</v>
      </c>
      <c r="AC267" s="480">
        <v>0</v>
      </c>
      <c r="AD267" s="480">
        <v>0</v>
      </c>
      <c r="AE267" s="480">
        <v>0</v>
      </c>
      <c r="AF267" s="480">
        <v>0</v>
      </c>
      <c r="AG267" s="480">
        <v>0</v>
      </c>
      <c r="AH267" s="480">
        <v>0</v>
      </c>
      <c r="AI267" s="480">
        <v>0</v>
      </c>
      <c r="AJ267" s="480">
        <v>0</v>
      </c>
      <c r="AK267" s="480">
        <v>0</v>
      </c>
      <c r="AL267" s="480">
        <v>0</v>
      </c>
      <c r="AM267" s="480">
        <v>0</v>
      </c>
      <c r="AN267" s="480">
        <v>0</v>
      </c>
      <c r="AO267" s="480">
        <v>0</v>
      </c>
      <c r="AP267" s="480">
        <v>0</v>
      </c>
      <c r="AQ267" s="480">
        <v>0</v>
      </c>
      <c r="AR267" s="480">
        <v>0</v>
      </c>
      <c r="AS267" s="480">
        <v>0</v>
      </c>
      <c r="AT267" s="480">
        <v>0</v>
      </c>
      <c r="AU267" s="480">
        <v>0</v>
      </c>
      <c r="AV267" s="480">
        <v>0</v>
      </c>
      <c r="AW267" s="480">
        <v>0</v>
      </c>
      <c r="AX267" s="480">
        <v>0</v>
      </c>
      <c r="AY267" s="480">
        <v>0</v>
      </c>
      <c r="AZ267" s="480">
        <v>0</v>
      </c>
      <c r="BA267" s="480">
        <v>0</v>
      </c>
      <c r="BB267" s="480">
        <v>0</v>
      </c>
      <c r="BC267" s="480">
        <v>0</v>
      </c>
      <c r="BD267" s="480">
        <v>0</v>
      </c>
      <c r="BE267" s="480">
        <v>0</v>
      </c>
      <c r="BF267" s="481">
        <f t="shared" si="12"/>
        <v>164</v>
      </c>
      <c r="BG267" s="481">
        <f t="shared" si="12"/>
        <v>138</v>
      </c>
      <c r="BH267" s="482">
        <f t="shared" si="13"/>
        <v>0</v>
      </c>
      <c r="BI267" s="482">
        <f t="shared" si="13"/>
        <v>0</v>
      </c>
      <c r="BJ267" s="483">
        <f t="shared" si="14"/>
        <v>164</v>
      </c>
      <c r="BK267" s="483">
        <f t="shared" si="14"/>
        <v>138</v>
      </c>
    </row>
    <row r="268" spans="1:63" x14ac:dyDescent="0.45">
      <c r="A268" s="480" t="s">
        <v>953</v>
      </c>
      <c r="B268" s="480" t="s">
        <v>461</v>
      </c>
      <c r="C268" s="480" t="s">
        <v>7</v>
      </c>
      <c r="D268" s="480" t="s">
        <v>702</v>
      </c>
      <c r="E268" s="480" t="s">
        <v>725</v>
      </c>
      <c r="F268" s="480">
        <v>0</v>
      </c>
      <c r="G268" s="480">
        <v>0</v>
      </c>
      <c r="H268" s="480">
        <v>0</v>
      </c>
      <c r="I268" s="480">
        <v>0</v>
      </c>
      <c r="J268" s="480">
        <v>7</v>
      </c>
      <c r="K268" s="480">
        <v>5</v>
      </c>
      <c r="L268" s="480">
        <v>16</v>
      </c>
      <c r="M268" s="480">
        <v>8</v>
      </c>
      <c r="N268" s="480">
        <v>10</v>
      </c>
      <c r="O268" s="480">
        <v>10</v>
      </c>
      <c r="P268" s="480">
        <v>16</v>
      </c>
      <c r="Q268" s="480">
        <v>3</v>
      </c>
      <c r="R268" s="480">
        <v>9</v>
      </c>
      <c r="S268" s="480">
        <v>4</v>
      </c>
      <c r="T268" s="480">
        <v>13</v>
      </c>
      <c r="U268" s="480">
        <v>15</v>
      </c>
      <c r="V268" s="480">
        <v>8</v>
      </c>
      <c r="W268" s="480">
        <v>3</v>
      </c>
      <c r="X268" s="480">
        <v>8</v>
      </c>
      <c r="Y268" s="480">
        <v>12</v>
      </c>
      <c r="Z268" s="480">
        <v>0</v>
      </c>
      <c r="AA268" s="480">
        <v>0</v>
      </c>
      <c r="AB268" s="480">
        <v>0</v>
      </c>
      <c r="AC268" s="480">
        <v>0</v>
      </c>
      <c r="AD268" s="480">
        <v>0</v>
      </c>
      <c r="AE268" s="480">
        <v>0</v>
      </c>
      <c r="AF268" s="480">
        <v>0</v>
      </c>
      <c r="AG268" s="480">
        <v>0</v>
      </c>
      <c r="AH268" s="480">
        <v>0</v>
      </c>
      <c r="AI268" s="480">
        <v>0</v>
      </c>
      <c r="AJ268" s="480">
        <v>0</v>
      </c>
      <c r="AK268" s="480">
        <v>0</v>
      </c>
      <c r="AL268" s="480">
        <v>0</v>
      </c>
      <c r="AM268" s="480">
        <v>0</v>
      </c>
      <c r="AN268" s="480">
        <v>0</v>
      </c>
      <c r="AO268" s="480">
        <v>0</v>
      </c>
      <c r="AP268" s="480">
        <v>0</v>
      </c>
      <c r="AQ268" s="480">
        <v>0</v>
      </c>
      <c r="AR268" s="480">
        <v>0</v>
      </c>
      <c r="AS268" s="480">
        <v>0</v>
      </c>
      <c r="AT268" s="480">
        <v>0</v>
      </c>
      <c r="AU268" s="480">
        <v>0</v>
      </c>
      <c r="AV268" s="480">
        <v>0</v>
      </c>
      <c r="AW268" s="480">
        <v>0</v>
      </c>
      <c r="AX268" s="480">
        <v>0</v>
      </c>
      <c r="AY268" s="480">
        <v>0</v>
      </c>
      <c r="AZ268" s="480">
        <v>0</v>
      </c>
      <c r="BA268" s="480">
        <v>0</v>
      </c>
      <c r="BB268" s="480">
        <v>0</v>
      </c>
      <c r="BC268" s="480">
        <v>0</v>
      </c>
      <c r="BD268" s="480">
        <v>0</v>
      </c>
      <c r="BE268" s="480">
        <v>0</v>
      </c>
      <c r="BF268" s="481">
        <f t="shared" si="12"/>
        <v>87</v>
      </c>
      <c r="BG268" s="481">
        <f t="shared" si="12"/>
        <v>60</v>
      </c>
      <c r="BH268" s="482">
        <f t="shared" si="13"/>
        <v>0</v>
      </c>
      <c r="BI268" s="482">
        <f t="shared" si="13"/>
        <v>0</v>
      </c>
      <c r="BJ268" s="483">
        <f t="shared" si="14"/>
        <v>87</v>
      </c>
      <c r="BK268" s="483">
        <f t="shared" si="14"/>
        <v>60</v>
      </c>
    </row>
    <row r="269" spans="1:63" x14ac:dyDescent="0.45">
      <c r="A269" s="480" t="s">
        <v>954</v>
      </c>
      <c r="B269" s="480" t="s">
        <v>461</v>
      </c>
      <c r="C269" s="480" t="s">
        <v>7</v>
      </c>
      <c r="D269" s="480" t="s">
        <v>702</v>
      </c>
      <c r="E269" s="480" t="s">
        <v>725</v>
      </c>
      <c r="F269" s="480">
        <v>0</v>
      </c>
      <c r="G269" s="480">
        <v>0</v>
      </c>
      <c r="H269" s="480">
        <v>0</v>
      </c>
      <c r="I269" s="480">
        <v>0</v>
      </c>
      <c r="J269" s="480">
        <v>17</v>
      </c>
      <c r="K269" s="480">
        <v>6</v>
      </c>
      <c r="L269" s="480">
        <v>8</v>
      </c>
      <c r="M269" s="480">
        <v>7</v>
      </c>
      <c r="N269" s="480">
        <v>8</v>
      </c>
      <c r="O269" s="480">
        <v>9</v>
      </c>
      <c r="P269" s="480">
        <v>16</v>
      </c>
      <c r="Q269" s="480">
        <v>13</v>
      </c>
      <c r="R269" s="480">
        <v>11</v>
      </c>
      <c r="S269" s="480">
        <v>10</v>
      </c>
      <c r="T269" s="480">
        <v>9</v>
      </c>
      <c r="U269" s="480">
        <v>9</v>
      </c>
      <c r="V269" s="480">
        <v>14</v>
      </c>
      <c r="W269" s="480">
        <v>12</v>
      </c>
      <c r="X269" s="480">
        <v>12</v>
      </c>
      <c r="Y269" s="480">
        <v>8</v>
      </c>
      <c r="Z269" s="480">
        <v>7</v>
      </c>
      <c r="AA269" s="480">
        <v>2</v>
      </c>
      <c r="AB269" s="480">
        <v>11</v>
      </c>
      <c r="AC269" s="480">
        <v>2</v>
      </c>
      <c r="AD269" s="480">
        <v>7</v>
      </c>
      <c r="AE269" s="480">
        <v>5</v>
      </c>
      <c r="AF269" s="480">
        <v>0</v>
      </c>
      <c r="AG269" s="480">
        <v>0</v>
      </c>
      <c r="AH269" s="480">
        <v>0</v>
      </c>
      <c r="AI269" s="480">
        <v>0</v>
      </c>
      <c r="AJ269" s="480">
        <v>0</v>
      </c>
      <c r="AK269" s="480">
        <v>0</v>
      </c>
      <c r="AL269" s="480">
        <v>0</v>
      </c>
      <c r="AM269" s="480">
        <v>0</v>
      </c>
      <c r="AN269" s="480">
        <v>0</v>
      </c>
      <c r="AO269" s="480">
        <v>0</v>
      </c>
      <c r="AP269" s="480">
        <v>0</v>
      </c>
      <c r="AQ269" s="480">
        <v>0</v>
      </c>
      <c r="AR269" s="480">
        <v>0</v>
      </c>
      <c r="AS269" s="480">
        <v>0</v>
      </c>
      <c r="AT269" s="480">
        <v>0</v>
      </c>
      <c r="AU269" s="480">
        <v>0</v>
      </c>
      <c r="AV269" s="480">
        <v>0</v>
      </c>
      <c r="AW269" s="480">
        <v>0</v>
      </c>
      <c r="AX269" s="480">
        <v>0</v>
      </c>
      <c r="AY269" s="480">
        <v>0</v>
      </c>
      <c r="AZ269" s="480">
        <v>0</v>
      </c>
      <c r="BA269" s="480">
        <v>0</v>
      </c>
      <c r="BB269" s="480">
        <v>0</v>
      </c>
      <c r="BC269" s="480">
        <v>0</v>
      </c>
      <c r="BD269" s="480">
        <v>0</v>
      </c>
      <c r="BE269" s="480">
        <v>0</v>
      </c>
      <c r="BF269" s="481">
        <f t="shared" si="12"/>
        <v>120</v>
      </c>
      <c r="BG269" s="481">
        <f t="shared" si="12"/>
        <v>83</v>
      </c>
      <c r="BH269" s="482">
        <f t="shared" si="13"/>
        <v>0</v>
      </c>
      <c r="BI269" s="482">
        <f t="shared" si="13"/>
        <v>0</v>
      </c>
      <c r="BJ269" s="483">
        <f t="shared" si="14"/>
        <v>120</v>
      </c>
      <c r="BK269" s="483">
        <f t="shared" si="14"/>
        <v>83</v>
      </c>
    </row>
    <row r="270" spans="1:63" x14ac:dyDescent="0.45">
      <c r="A270" s="480" t="s">
        <v>955</v>
      </c>
      <c r="B270" s="480" t="s">
        <v>461</v>
      </c>
      <c r="C270" s="480" t="s">
        <v>7</v>
      </c>
      <c r="D270" s="480" t="s">
        <v>702</v>
      </c>
      <c r="E270" s="480" t="s">
        <v>725</v>
      </c>
      <c r="F270" s="480">
        <v>0</v>
      </c>
      <c r="G270" s="480">
        <v>0</v>
      </c>
      <c r="H270" s="480">
        <v>0</v>
      </c>
      <c r="I270" s="480">
        <v>0</v>
      </c>
      <c r="J270" s="480">
        <v>9</v>
      </c>
      <c r="K270" s="480">
        <v>9</v>
      </c>
      <c r="L270" s="480">
        <v>5</v>
      </c>
      <c r="M270" s="480">
        <v>6</v>
      </c>
      <c r="N270" s="480">
        <v>9</v>
      </c>
      <c r="O270" s="480">
        <v>10</v>
      </c>
      <c r="P270" s="480">
        <v>6</v>
      </c>
      <c r="Q270" s="480">
        <v>5</v>
      </c>
      <c r="R270" s="480">
        <v>13</v>
      </c>
      <c r="S270" s="480">
        <v>7</v>
      </c>
      <c r="T270" s="480">
        <v>8</v>
      </c>
      <c r="U270" s="480">
        <v>12</v>
      </c>
      <c r="V270" s="480">
        <v>8</v>
      </c>
      <c r="W270" s="480">
        <v>8</v>
      </c>
      <c r="X270" s="480">
        <v>10</v>
      </c>
      <c r="Y270" s="480">
        <v>5</v>
      </c>
      <c r="Z270" s="480">
        <v>0</v>
      </c>
      <c r="AA270" s="480">
        <v>0</v>
      </c>
      <c r="AB270" s="480">
        <v>0</v>
      </c>
      <c r="AC270" s="480">
        <v>0</v>
      </c>
      <c r="AD270" s="480">
        <v>0</v>
      </c>
      <c r="AE270" s="480">
        <v>0</v>
      </c>
      <c r="AF270" s="480">
        <v>0</v>
      </c>
      <c r="AG270" s="480">
        <v>0</v>
      </c>
      <c r="AH270" s="480">
        <v>0</v>
      </c>
      <c r="AI270" s="480">
        <v>0</v>
      </c>
      <c r="AJ270" s="480">
        <v>0</v>
      </c>
      <c r="AK270" s="480">
        <v>0</v>
      </c>
      <c r="AL270" s="480">
        <v>0</v>
      </c>
      <c r="AM270" s="480">
        <v>0</v>
      </c>
      <c r="AN270" s="480">
        <v>0</v>
      </c>
      <c r="AO270" s="480">
        <v>0</v>
      </c>
      <c r="AP270" s="480">
        <v>0</v>
      </c>
      <c r="AQ270" s="480">
        <v>0</v>
      </c>
      <c r="AR270" s="480">
        <v>0</v>
      </c>
      <c r="AS270" s="480">
        <v>0</v>
      </c>
      <c r="AT270" s="480">
        <v>0</v>
      </c>
      <c r="AU270" s="480">
        <v>0</v>
      </c>
      <c r="AV270" s="480">
        <v>0</v>
      </c>
      <c r="AW270" s="480">
        <v>0</v>
      </c>
      <c r="AX270" s="480">
        <v>0</v>
      </c>
      <c r="AY270" s="480">
        <v>0</v>
      </c>
      <c r="AZ270" s="480">
        <v>0</v>
      </c>
      <c r="BA270" s="480">
        <v>0</v>
      </c>
      <c r="BB270" s="480">
        <v>0</v>
      </c>
      <c r="BC270" s="480">
        <v>0</v>
      </c>
      <c r="BD270" s="480">
        <v>0</v>
      </c>
      <c r="BE270" s="480">
        <v>0</v>
      </c>
      <c r="BF270" s="481">
        <f t="shared" si="12"/>
        <v>68</v>
      </c>
      <c r="BG270" s="481">
        <f t="shared" si="12"/>
        <v>62</v>
      </c>
      <c r="BH270" s="482">
        <f t="shared" si="13"/>
        <v>0</v>
      </c>
      <c r="BI270" s="482">
        <f t="shared" si="13"/>
        <v>0</v>
      </c>
      <c r="BJ270" s="483">
        <f t="shared" si="14"/>
        <v>68</v>
      </c>
      <c r="BK270" s="483">
        <f t="shared" si="14"/>
        <v>62</v>
      </c>
    </row>
    <row r="271" spans="1:63" x14ac:dyDescent="0.45">
      <c r="A271" s="480" t="s">
        <v>956</v>
      </c>
      <c r="B271" s="480" t="s">
        <v>461</v>
      </c>
      <c r="C271" s="480" t="s">
        <v>7</v>
      </c>
      <c r="D271" s="480" t="s">
        <v>702</v>
      </c>
      <c r="E271" s="480" t="s">
        <v>725</v>
      </c>
      <c r="F271" s="480">
        <v>0</v>
      </c>
      <c r="G271" s="480">
        <v>0</v>
      </c>
      <c r="H271" s="480">
        <v>0</v>
      </c>
      <c r="I271" s="480">
        <v>0</v>
      </c>
      <c r="J271" s="480">
        <v>0</v>
      </c>
      <c r="K271" s="480">
        <v>0</v>
      </c>
      <c r="L271" s="480">
        <v>0</v>
      </c>
      <c r="M271" s="480">
        <v>0</v>
      </c>
      <c r="N271" s="480">
        <v>0</v>
      </c>
      <c r="O271" s="480">
        <v>0</v>
      </c>
      <c r="P271" s="480">
        <v>0</v>
      </c>
      <c r="Q271" s="480">
        <v>0</v>
      </c>
      <c r="R271" s="480">
        <v>0</v>
      </c>
      <c r="S271" s="480">
        <v>0</v>
      </c>
      <c r="T271" s="480">
        <v>0</v>
      </c>
      <c r="U271" s="480">
        <v>0</v>
      </c>
      <c r="V271" s="480">
        <v>0</v>
      </c>
      <c r="W271" s="480">
        <v>0</v>
      </c>
      <c r="X271" s="480">
        <v>0</v>
      </c>
      <c r="Y271" s="480">
        <v>0</v>
      </c>
      <c r="Z271" s="480">
        <v>21</v>
      </c>
      <c r="AA271" s="480">
        <v>3</v>
      </c>
      <c r="AB271" s="480">
        <v>22</v>
      </c>
      <c r="AC271" s="480">
        <v>4</v>
      </c>
      <c r="AD271" s="480">
        <v>8</v>
      </c>
      <c r="AE271" s="480">
        <v>12</v>
      </c>
      <c r="AF271" s="480">
        <v>0</v>
      </c>
      <c r="AG271" s="480">
        <v>0</v>
      </c>
      <c r="AH271" s="480">
        <v>0</v>
      </c>
      <c r="AI271" s="480">
        <v>0</v>
      </c>
      <c r="AJ271" s="480">
        <v>0</v>
      </c>
      <c r="AK271" s="480">
        <v>0</v>
      </c>
      <c r="AL271" s="480">
        <v>0</v>
      </c>
      <c r="AM271" s="480">
        <v>0</v>
      </c>
      <c r="AN271" s="480">
        <v>0</v>
      </c>
      <c r="AO271" s="480">
        <v>0</v>
      </c>
      <c r="AP271" s="480">
        <v>0</v>
      </c>
      <c r="AQ271" s="480">
        <v>0</v>
      </c>
      <c r="AR271" s="480">
        <v>0</v>
      </c>
      <c r="AS271" s="480">
        <v>0</v>
      </c>
      <c r="AT271" s="480">
        <v>0</v>
      </c>
      <c r="AU271" s="480">
        <v>0</v>
      </c>
      <c r="AV271" s="480">
        <v>0</v>
      </c>
      <c r="AW271" s="480">
        <v>0</v>
      </c>
      <c r="AX271" s="480">
        <v>0</v>
      </c>
      <c r="AY271" s="480">
        <v>0</v>
      </c>
      <c r="AZ271" s="480">
        <v>0</v>
      </c>
      <c r="BA271" s="480">
        <v>0</v>
      </c>
      <c r="BB271" s="480">
        <v>0</v>
      </c>
      <c r="BC271" s="480">
        <v>0</v>
      </c>
      <c r="BD271" s="480">
        <v>0</v>
      </c>
      <c r="BE271" s="480">
        <v>0</v>
      </c>
      <c r="BF271" s="481">
        <f t="shared" si="12"/>
        <v>51</v>
      </c>
      <c r="BG271" s="481">
        <f t="shared" si="12"/>
        <v>19</v>
      </c>
      <c r="BH271" s="482">
        <f t="shared" si="13"/>
        <v>0</v>
      </c>
      <c r="BI271" s="482">
        <f t="shared" si="13"/>
        <v>0</v>
      </c>
      <c r="BJ271" s="483">
        <f t="shared" si="14"/>
        <v>51</v>
      </c>
      <c r="BK271" s="483">
        <f t="shared" si="14"/>
        <v>19</v>
      </c>
    </row>
    <row r="272" spans="1:63" x14ac:dyDescent="0.45">
      <c r="A272" s="480" t="s">
        <v>957</v>
      </c>
      <c r="B272" s="480" t="s">
        <v>461</v>
      </c>
      <c r="C272" s="480" t="s">
        <v>7</v>
      </c>
      <c r="D272" s="480" t="s">
        <v>702</v>
      </c>
      <c r="E272" s="480" t="s">
        <v>725</v>
      </c>
      <c r="F272" s="480">
        <v>0</v>
      </c>
      <c r="G272" s="480">
        <v>0</v>
      </c>
      <c r="H272" s="480">
        <v>0</v>
      </c>
      <c r="I272" s="480">
        <v>0</v>
      </c>
      <c r="J272" s="480">
        <v>183</v>
      </c>
      <c r="K272" s="480">
        <v>185</v>
      </c>
      <c r="L272" s="480">
        <v>196</v>
      </c>
      <c r="M272" s="480">
        <v>191</v>
      </c>
      <c r="N272" s="480">
        <v>215</v>
      </c>
      <c r="O272" s="480">
        <v>225</v>
      </c>
      <c r="P272" s="480">
        <v>234</v>
      </c>
      <c r="Q272" s="480">
        <v>233</v>
      </c>
      <c r="R272" s="480">
        <v>252</v>
      </c>
      <c r="S272" s="480">
        <v>201</v>
      </c>
      <c r="T272" s="480">
        <v>202</v>
      </c>
      <c r="U272" s="480">
        <v>207</v>
      </c>
      <c r="V272" s="480">
        <v>225</v>
      </c>
      <c r="W272" s="480">
        <v>171</v>
      </c>
      <c r="X272" s="480">
        <v>208</v>
      </c>
      <c r="Y272" s="480">
        <v>174</v>
      </c>
      <c r="Z272" s="480">
        <v>0</v>
      </c>
      <c r="AA272" s="480">
        <v>0</v>
      </c>
      <c r="AB272" s="480">
        <v>0</v>
      </c>
      <c r="AC272" s="480">
        <v>0</v>
      </c>
      <c r="AD272" s="480">
        <v>0</v>
      </c>
      <c r="AE272" s="480">
        <v>0</v>
      </c>
      <c r="AF272" s="480">
        <v>0</v>
      </c>
      <c r="AG272" s="480">
        <v>0</v>
      </c>
      <c r="AH272" s="480">
        <v>0</v>
      </c>
      <c r="AI272" s="480">
        <v>0</v>
      </c>
      <c r="AJ272" s="480">
        <v>0</v>
      </c>
      <c r="AK272" s="480">
        <v>0</v>
      </c>
      <c r="AL272" s="480">
        <v>0</v>
      </c>
      <c r="AM272" s="480">
        <v>0</v>
      </c>
      <c r="AN272" s="480">
        <v>0</v>
      </c>
      <c r="AO272" s="480">
        <v>0</v>
      </c>
      <c r="AP272" s="480">
        <v>0</v>
      </c>
      <c r="AQ272" s="480">
        <v>0</v>
      </c>
      <c r="AR272" s="480">
        <v>0</v>
      </c>
      <c r="AS272" s="480">
        <v>0</v>
      </c>
      <c r="AT272" s="480">
        <v>0</v>
      </c>
      <c r="AU272" s="480">
        <v>0</v>
      </c>
      <c r="AV272" s="480">
        <v>0</v>
      </c>
      <c r="AW272" s="480">
        <v>0</v>
      </c>
      <c r="AX272" s="480">
        <v>0</v>
      </c>
      <c r="AY272" s="480">
        <v>0</v>
      </c>
      <c r="AZ272" s="480">
        <v>0</v>
      </c>
      <c r="BA272" s="480">
        <v>0</v>
      </c>
      <c r="BB272" s="480">
        <v>0</v>
      </c>
      <c r="BC272" s="480">
        <v>0</v>
      </c>
      <c r="BD272" s="480">
        <v>0</v>
      </c>
      <c r="BE272" s="480">
        <v>0</v>
      </c>
      <c r="BF272" s="481">
        <f t="shared" si="12"/>
        <v>1715</v>
      </c>
      <c r="BG272" s="481">
        <f t="shared" si="12"/>
        <v>1587</v>
      </c>
      <c r="BH272" s="482">
        <f t="shared" si="13"/>
        <v>0</v>
      </c>
      <c r="BI272" s="482">
        <f t="shared" si="13"/>
        <v>0</v>
      </c>
      <c r="BJ272" s="483">
        <f t="shared" si="14"/>
        <v>1715</v>
      </c>
      <c r="BK272" s="483">
        <f t="shared" si="14"/>
        <v>1587</v>
      </c>
    </row>
    <row r="273" spans="1:63" x14ac:dyDescent="0.45">
      <c r="A273" s="480" t="s">
        <v>958</v>
      </c>
      <c r="B273" s="480" t="s">
        <v>461</v>
      </c>
      <c r="C273" s="480" t="s">
        <v>7</v>
      </c>
      <c r="D273" s="480" t="s">
        <v>702</v>
      </c>
      <c r="E273" s="480" t="s">
        <v>725</v>
      </c>
      <c r="F273" s="480">
        <v>0</v>
      </c>
      <c r="G273" s="480">
        <v>0</v>
      </c>
      <c r="H273" s="480">
        <v>0</v>
      </c>
      <c r="I273" s="480">
        <v>0</v>
      </c>
      <c r="J273" s="480">
        <v>0</v>
      </c>
      <c r="K273" s="480">
        <v>0</v>
      </c>
      <c r="L273" s="480">
        <v>0</v>
      </c>
      <c r="M273" s="480">
        <v>0</v>
      </c>
      <c r="N273" s="480">
        <v>0</v>
      </c>
      <c r="O273" s="480">
        <v>0</v>
      </c>
      <c r="P273" s="480">
        <v>0</v>
      </c>
      <c r="Q273" s="480">
        <v>0</v>
      </c>
      <c r="R273" s="480">
        <v>0</v>
      </c>
      <c r="S273" s="480">
        <v>0</v>
      </c>
      <c r="T273" s="480">
        <v>0</v>
      </c>
      <c r="U273" s="480">
        <v>0</v>
      </c>
      <c r="V273" s="480">
        <v>0</v>
      </c>
      <c r="W273" s="480">
        <v>0</v>
      </c>
      <c r="X273" s="480">
        <v>0</v>
      </c>
      <c r="Y273" s="480">
        <v>0</v>
      </c>
      <c r="Z273" s="480">
        <v>206</v>
      </c>
      <c r="AA273" s="480">
        <v>331</v>
      </c>
      <c r="AB273" s="480">
        <v>213</v>
      </c>
      <c r="AC273" s="480">
        <v>324</v>
      </c>
      <c r="AD273" s="480">
        <v>189</v>
      </c>
      <c r="AE273" s="480">
        <v>269</v>
      </c>
      <c r="AF273" s="480">
        <v>0</v>
      </c>
      <c r="AG273" s="480">
        <v>0</v>
      </c>
      <c r="AH273" s="480">
        <v>0</v>
      </c>
      <c r="AI273" s="480">
        <v>0</v>
      </c>
      <c r="AJ273" s="480">
        <v>0</v>
      </c>
      <c r="AK273" s="480">
        <v>0</v>
      </c>
      <c r="AL273" s="480">
        <v>0</v>
      </c>
      <c r="AM273" s="480">
        <v>0</v>
      </c>
      <c r="AN273" s="480">
        <v>0</v>
      </c>
      <c r="AO273" s="480">
        <v>0</v>
      </c>
      <c r="AP273" s="480">
        <v>0</v>
      </c>
      <c r="AQ273" s="480">
        <v>0</v>
      </c>
      <c r="AR273" s="480">
        <v>0</v>
      </c>
      <c r="AS273" s="480">
        <v>0</v>
      </c>
      <c r="AT273" s="480">
        <v>0</v>
      </c>
      <c r="AU273" s="480">
        <v>0</v>
      </c>
      <c r="AV273" s="480">
        <v>0</v>
      </c>
      <c r="AW273" s="480">
        <v>0</v>
      </c>
      <c r="AX273" s="480">
        <v>0</v>
      </c>
      <c r="AY273" s="480">
        <v>0</v>
      </c>
      <c r="AZ273" s="480">
        <v>0</v>
      </c>
      <c r="BA273" s="480">
        <v>0</v>
      </c>
      <c r="BB273" s="480">
        <v>0</v>
      </c>
      <c r="BC273" s="480">
        <v>0</v>
      </c>
      <c r="BD273" s="480">
        <v>0</v>
      </c>
      <c r="BE273" s="480">
        <v>0</v>
      </c>
      <c r="BF273" s="481">
        <f t="shared" si="12"/>
        <v>608</v>
      </c>
      <c r="BG273" s="481">
        <f t="shared" si="12"/>
        <v>924</v>
      </c>
      <c r="BH273" s="482">
        <f t="shared" si="13"/>
        <v>0</v>
      </c>
      <c r="BI273" s="482">
        <f t="shared" si="13"/>
        <v>0</v>
      </c>
      <c r="BJ273" s="483">
        <f t="shared" si="14"/>
        <v>608</v>
      </c>
      <c r="BK273" s="483">
        <f t="shared" si="14"/>
        <v>924</v>
      </c>
    </row>
    <row r="274" spans="1:63" x14ac:dyDescent="0.45">
      <c r="A274" s="480" t="s">
        <v>959</v>
      </c>
      <c r="B274" s="480" t="s">
        <v>461</v>
      </c>
      <c r="C274" s="480" t="s">
        <v>7</v>
      </c>
      <c r="D274" s="480" t="s">
        <v>702</v>
      </c>
      <c r="E274" s="480" t="s">
        <v>725</v>
      </c>
      <c r="F274" s="480">
        <v>0</v>
      </c>
      <c r="G274" s="480">
        <v>0</v>
      </c>
      <c r="H274" s="480">
        <v>0</v>
      </c>
      <c r="I274" s="480">
        <v>0</v>
      </c>
      <c r="J274" s="480">
        <v>15</v>
      </c>
      <c r="K274" s="480">
        <v>7</v>
      </c>
      <c r="L274" s="480">
        <v>11</v>
      </c>
      <c r="M274" s="480">
        <v>7</v>
      </c>
      <c r="N274" s="480">
        <v>8</v>
      </c>
      <c r="O274" s="480">
        <v>7</v>
      </c>
      <c r="P274" s="480">
        <v>15</v>
      </c>
      <c r="Q274" s="480">
        <v>13</v>
      </c>
      <c r="R274" s="480">
        <v>6</v>
      </c>
      <c r="S274" s="480">
        <v>10</v>
      </c>
      <c r="T274" s="480">
        <v>12</v>
      </c>
      <c r="U274" s="480">
        <v>9</v>
      </c>
      <c r="V274" s="480">
        <v>5</v>
      </c>
      <c r="W274" s="480">
        <v>8</v>
      </c>
      <c r="X274" s="480">
        <v>13</v>
      </c>
      <c r="Y274" s="480">
        <v>15</v>
      </c>
      <c r="Z274" s="480">
        <v>0</v>
      </c>
      <c r="AA274" s="480">
        <v>0</v>
      </c>
      <c r="AB274" s="480">
        <v>0</v>
      </c>
      <c r="AC274" s="480">
        <v>0</v>
      </c>
      <c r="AD274" s="480">
        <v>0</v>
      </c>
      <c r="AE274" s="480">
        <v>0</v>
      </c>
      <c r="AF274" s="480">
        <v>0</v>
      </c>
      <c r="AG274" s="480">
        <v>0</v>
      </c>
      <c r="AH274" s="480">
        <v>0</v>
      </c>
      <c r="AI274" s="480">
        <v>0</v>
      </c>
      <c r="AJ274" s="480">
        <v>0</v>
      </c>
      <c r="AK274" s="480">
        <v>0</v>
      </c>
      <c r="AL274" s="480">
        <v>0</v>
      </c>
      <c r="AM274" s="480">
        <v>0</v>
      </c>
      <c r="AN274" s="480">
        <v>0</v>
      </c>
      <c r="AO274" s="480">
        <v>0</v>
      </c>
      <c r="AP274" s="480">
        <v>0</v>
      </c>
      <c r="AQ274" s="480">
        <v>0</v>
      </c>
      <c r="AR274" s="480">
        <v>0</v>
      </c>
      <c r="AS274" s="480">
        <v>0</v>
      </c>
      <c r="AT274" s="480">
        <v>0</v>
      </c>
      <c r="AU274" s="480">
        <v>0</v>
      </c>
      <c r="AV274" s="480">
        <v>0</v>
      </c>
      <c r="AW274" s="480">
        <v>0</v>
      </c>
      <c r="AX274" s="480">
        <v>0</v>
      </c>
      <c r="AY274" s="480">
        <v>0</v>
      </c>
      <c r="AZ274" s="480">
        <v>0</v>
      </c>
      <c r="BA274" s="480">
        <v>0</v>
      </c>
      <c r="BB274" s="480">
        <v>0</v>
      </c>
      <c r="BC274" s="480">
        <v>0</v>
      </c>
      <c r="BD274" s="480">
        <v>0</v>
      </c>
      <c r="BE274" s="480">
        <v>0</v>
      </c>
      <c r="BF274" s="481">
        <f t="shared" si="12"/>
        <v>85</v>
      </c>
      <c r="BG274" s="481">
        <f t="shared" si="12"/>
        <v>76</v>
      </c>
      <c r="BH274" s="482">
        <f t="shared" si="13"/>
        <v>0</v>
      </c>
      <c r="BI274" s="482">
        <f t="shared" si="13"/>
        <v>0</v>
      </c>
      <c r="BJ274" s="483">
        <f t="shared" si="14"/>
        <v>85</v>
      </c>
      <c r="BK274" s="483">
        <f t="shared" si="14"/>
        <v>76</v>
      </c>
    </row>
    <row r="275" spans="1:63" x14ac:dyDescent="0.45">
      <c r="A275" s="480" t="s">
        <v>960</v>
      </c>
      <c r="B275" s="480" t="s">
        <v>461</v>
      </c>
      <c r="C275" s="480" t="s">
        <v>7</v>
      </c>
      <c r="D275" s="480" t="s">
        <v>702</v>
      </c>
      <c r="E275" s="480" t="s">
        <v>725</v>
      </c>
      <c r="F275" s="480">
        <v>0</v>
      </c>
      <c r="G275" s="480">
        <v>0</v>
      </c>
      <c r="H275" s="480">
        <v>0</v>
      </c>
      <c r="I275" s="480">
        <v>0</v>
      </c>
      <c r="J275" s="480">
        <v>6</v>
      </c>
      <c r="K275" s="480">
        <v>3</v>
      </c>
      <c r="L275" s="480">
        <v>7</v>
      </c>
      <c r="M275" s="480">
        <v>5</v>
      </c>
      <c r="N275" s="480">
        <v>6</v>
      </c>
      <c r="O275" s="480">
        <v>6</v>
      </c>
      <c r="P275" s="480">
        <v>9</v>
      </c>
      <c r="Q275" s="480">
        <v>6</v>
      </c>
      <c r="R275" s="480">
        <v>3</v>
      </c>
      <c r="S275" s="480">
        <v>8</v>
      </c>
      <c r="T275" s="480">
        <v>8</v>
      </c>
      <c r="U275" s="480">
        <v>2</v>
      </c>
      <c r="V275" s="480">
        <v>5</v>
      </c>
      <c r="W275" s="480">
        <v>1</v>
      </c>
      <c r="X275" s="480">
        <v>10</v>
      </c>
      <c r="Y275" s="480">
        <v>3</v>
      </c>
      <c r="Z275" s="480">
        <v>0</v>
      </c>
      <c r="AA275" s="480">
        <v>0</v>
      </c>
      <c r="AB275" s="480">
        <v>0</v>
      </c>
      <c r="AC275" s="480">
        <v>0</v>
      </c>
      <c r="AD275" s="480">
        <v>0</v>
      </c>
      <c r="AE275" s="480">
        <v>0</v>
      </c>
      <c r="AF275" s="480">
        <v>0</v>
      </c>
      <c r="AG275" s="480">
        <v>0</v>
      </c>
      <c r="AH275" s="480">
        <v>0</v>
      </c>
      <c r="AI275" s="480">
        <v>0</v>
      </c>
      <c r="AJ275" s="480">
        <v>0</v>
      </c>
      <c r="AK275" s="480">
        <v>0</v>
      </c>
      <c r="AL275" s="480">
        <v>0</v>
      </c>
      <c r="AM275" s="480">
        <v>0</v>
      </c>
      <c r="AN275" s="480">
        <v>0</v>
      </c>
      <c r="AO275" s="480">
        <v>0</v>
      </c>
      <c r="AP275" s="480">
        <v>0</v>
      </c>
      <c r="AQ275" s="480">
        <v>0</v>
      </c>
      <c r="AR275" s="480">
        <v>0</v>
      </c>
      <c r="AS275" s="480">
        <v>0</v>
      </c>
      <c r="AT275" s="480">
        <v>0</v>
      </c>
      <c r="AU275" s="480">
        <v>0</v>
      </c>
      <c r="AV275" s="480">
        <v>0</v>
      </c>
      <c r="AW275" s="480">
        <v>0</v>
      </c>
      <c r="AX275" s="480">
        <v>0</v>
      </c>
      <c r="AY275" s="480">
        <v>0</v>
      </c>
      <c r="AZ275" s="480">
        <v>0</v>
      </c>
      <c r="BA275" s="480">
        <v>0</v>
      </c>
      <c r="BB275" s="480">
        <v>0</v>
      </c>
      <c r="BC275" s="480">
        <v>0</v>
      </c>
      <c r="BD275" s="480">
        <v>0</v>
      </c>
      <c r="BE275" s="480">
        <v>0</v>
      </c>
      <c r="BF275" s="481">
        <f t="shared" si="12"/>
        <v>54</v>
      </c>
      <c r="BG275" s="481">
        <f t="shared" si="12"/>
        <v>34</v>
      </c>
      <c r="BH275" s="482">
        <f t="shared" si="13"/>
        <v>0</v>
      </c>
      <c r="BI275" s="482">
        <f t="shared" si="13"/>
        <v>0</v>
      </c>
      <c r="BJ275" s="483">
        <f t="shared" si="14"/>
        <v>54</v>
      </c>
      <c r="BK275" s="483">
        <f t="shared" si="14"/>
        <v>34</v>
      </c>
    </row>
    <row r="276" spans="1:63" ht="24.9" x14ac:dyDescent="0.45">
      <c r="A276" s="480" t="s">
        <v>961</v>
      </c>
      <c r="B276" s="480" t="s">
        <v>461</v>
      </c>
      <c r="C276" s="480" t="s">
        <v>7</v>
      </c>
      <c r="D276" s="480" t="s">
        <v>702</v>
      </c>
      <c r="E276" s="480" t="s">
        <v>725</v>
      </c>
      <c r="F276" s="480">
        <v>0</v>
      </c>
      <c r="G276" s="480">
        <v>0</v>
      </c>
      <c r="H276" s="480">
        <v>0</v>
      </c>
      <c r="I276" s="480">
        <v>0</v>
      </c>
      <c r="J276" s="480">
        <v>3</v>
      </c>
      <c r="K276" s="480">
        <v>3</v>
      </c>
      <c r="L276" s="480">
        <v>3</v>
      </c>
      <c r="M276" s="480">
        <v>1</v>
      </c>
      <c r="N276" s="480">
        <v>3</v>
      </c>
      <c r="O276" s="480">
        <v>2</v>
      </c>
      <c r="P276" s="480">
        <v>2</v>
      </c>
      <c r="Q276" s="480">
        <v>5</v>
      </c>
      <c r="R276" s="480">
        <v>5</v>
      </c>
      <c r="S276" s="480">
        <v>4</v>
      </c>
      <c r="T276" s="480">
        <v>3</v>
      </c>
      <c r="U276" s="480">
        <v>0</v>
      </c>
      <c r="V276" s="480">
        <v>1</v>
      </c>
      <c r="W276" s="480">
        <v>2</v>
      </c>
      <c r="X276" s="480">
        <v>1</v>
      </c>
      <c r="Y276" s="480">
        <v>2</v>
      </c>
      <c r="Z276" s="480">
        <v>0</v>
      </c>
      <c r="AA276" s="480">
        <v>0</v>
      </c>
      <c r="AB276" s="480">
        <v>0</v>
      </c>
      <c r="AC276" s="480">
        <v>0</v>
      </c>
      <c r="AD276" s="480">
        <v>0</v>
      </c>
      <c r="AE276" s="480">
        <v>0</v>
      </c>
      <c r="AF276" s="480">
        <v>0</v>
      </c>
      <c r="AG276" s="480">
        <v>0</v>
      </c>
      <c r="AH276" s="480">
        <v>0</v>
      </c>
      <c r="AI276" s="480">
        <v>0</v>
      </c>
      <c r="AJ276" s="480">
        <v>0</v>
      </c>
      <c r="AK276" s="480">
        <v>0</v>
      </c>
      <c r="AL276" s="480">
        <v>0</v>
      </c>
      <c r="AM276" s="480">
        <v>0</v>
      </c>
      <c r="AN276" s="480">
        <v>0</v>
      </c>
      <c r="AO276" s="480">
        <v>0</v>
      </c>
      <c r="AP276" s="480">
        <v>0</v>
      </c>
      <c r="AQ276" s="480">
        <v>0</v>
      </c>
      <c r="AR276" s="480">
        <v>0</v>
      </c>
      <c r="AS276" s="480">
        <v>0</v>
      </c>
      <c r="AT276" s="480">
        <v>0</v>
      </c>
      <c r="AU276" s="480">
        <v>0</v>
      </c>
      <c r="AV276" s="480">
        <v>0</v>
      </c>
      <c r="AW276" s="480">
        <v>0</v>
      </c>
      <c r="AX276" s="480">
        <v>0</v>
      </c>
      <c r="AY276" s="480">
        <v>0</v>
      </c>
      <c r="AZ276" s="480">
        <v>0</v>
      </c>
      <c r="BA276" s="480">
        <v>0</v>
      </c>
      <c r="BB276" s="480">
        <v>0</v>
      </c>
      <c r="BC276" s="480">
        <v>0</v>
      </c>
      <c r="BD276" s="480">
        <v>0</v>
      </c>
      <c r="BE276" s="480">
        <v>0</v>
      </c>
      <c r="BF276" s="481">
        <f t="shared" si="12"/>
        <v>21</v>
      </c>
      <c r="BG276" s="481">
        <f t="shared" si="12"/>
        <v>19</v>
      </c>
      <c r="BH276" s="482">
        <f t="shared" si="13"/>
        <v>0</v>
      </c>
      <c r="BI276" s="482">
        <f t="shared" si="13"/>
        <v>0</v>
      </c>
      <c r="BJ276" s="483">
        <f t="shared" si="14"/>
        <v>21</v>
      </c>
      <c r="BK276" s="483">
        <f t="shared" si="14"/>
        <v>19</v>
      </c>
    </row>
    <row r="277" spans="1:63" x14ac:dyDescent="0.45">
      <c r="A277" s="480" t="s">
        <v>962</v>
      </c>
      <c r="B277" s="480" t="s">
        <v>461</v>
      </c>
      <c r="C277" s="480" t="s">
        <v>7</v>
      </c>
      <c r="D277" s="480" t="s">
        <v>702</v>
      </c>
      <c r="E277" s="480" t="s">
        <v>725</v>
      </c>
      <c r="F277" s="480">
        <v>0</v>
      </c>
      <c r="G277" s="480">
        <v>0</v>
      </c>
      <c r="H277" s="480">
        <v>0</v>
      </c>
      <c r="I277" s="480">
        <v>0</v>
      </c>
      <c r="J277" s="480">
        <v>5</v>
      </c>
      <c r="K277" s="480">
        <v>9</v>
      </c>
      <c r="L277" s="480">
        <v>17</v>
      </c>
      <c r="M277" s="480">
        <v>9</v>
      </c>
      <c r="N277" s="480">
        <v>12</v>
      </c>
      <c r="O277" s="480">
        <v>6</v>
      </c>
      <c r="P277" s="480">
        <v>7</v>
      </c>
      <c r="Q277" s="480">
        <v>8</v>
      </c>
      <c r="R277" s="480">
        <v>11</v>
      </c>
      <c r="S277" s="480">
        <v>16</v>
      </c>
      <c r="T277" s="480">
        <v>8</v>
      </c>
      <c r="U277" s="480">
        <v>7</v>
      </c>
      <c r="V277" s="480">
        <v>7</v>
      </c>
      <c r="W277" s="480">
        <v>7</v>
      </c>
      <c r="X277" s="480">
        <v>9</v>
      </c>
      <c r="Y277" s="480">
        <v>12</v>
      </c>
      <c r="Z277" s="480">
        <v>0</v>
      </c>
      <c r="AA277" s="480">
        <v>0</v>
      </c>
      <c r="AB277" s="480">
        <v>0</v>
      </c>
      <c r="AC277" s="480">
        <v>0</v>
      </c>
      <c r="AD277" s="480">
        <v>0</v>
      </c>
      <c r="AE277" s="480">
        <v>0</v>
      </c>
      <c r="AF277" s="480">
        <v>0</v>
      </c>
      <c r="AG277" s="480">
        <v>0</v>
      </c>
      <c r="AH277" s="480">
        <v>0</v>
      </c>
      <c r="AI277" s="480">
        <v>0</v>
      </c>
      <c r="AJ277" s="480">
        <v>0</v>
      </c>
      <c r="AK277" s="480">
        <v>0</v>
      </c>
      <c r="AL277" s="480">
        <v>0</v>
      </c>
      <c r="AM277" s="480">
        <v>0</v>
      </c>
      <c r="AN277" s="480">
        <v>0</v>
      </c>
      <c r="AO277" s="480">
        <v>0</v>
      </c>
      <c r="AP277" s="480">
        <v>0</v>
      </c>
      <c r="AQ277" s="480">
        <v>0</v>
      </c>
      <c r="AR277" s="480">
        <v>0</v>
      </c>
      <c r="AS277" s="480">
        <v>0</v>
      </c>
      <c r="AT277" s="480">
        <v>0</v>
      </c>
      <c r="AU277" s="480">
        <v>0</v>
      </c>
      <c r="AV277" s="480">
        <v>0</v>
      </c>
      <c r="AW277" s="480">
        <v>0</v>
      </c>
      <c r="AX277" s="480">
        <v>0</v>
      </c>
      <c r="AY277" s="480">
        <v>0</v>
      </c>
      <c r="AZ277" s="480">
        <v>0</v>
      </c>
      <c r="BA277" s="480">
        <v>0</v>
      </c>
      <c r="BB277" s="480">
        <v>0</v>
      </c>
      <c r="BC277" s="480">
        <v>0</v>
      </c>
      <c r="BD277" s="480">
        <v>0</v>
      </c>
      <c r="BE277" s="480">
        <v>0</v>
      </c>
      <c r="BF277" s="481">
        <f t="shared" si="12"/>
        <v>76</v>
      </c>
      <c r="BG277" s="481">
        <f t="shared" si="12"/>
        <v>74</v>
      </c>
      <c r="BH277" s="482">
        <f t="shared" si="13"/>
        <v>0</v>
      </c>
      <c r="BI277" s="482">
        <f t="shared" si="13"/>
        <v>0</v>
      </c>
      <c r="BJ277" s="483">
        <f t="shared" si="14"/>
        <v>76</v>
      </c>
      <c r="BK277" s="483">
        <f t="shared" si="14"/>
        <v>74</v>
      </c>
    </row>
    <row r="278" spans="1:63" x14ac:dyDescent="0.45">
      <c r="A278" s="480" t="s">
        <v>963</v>
      </c>
      <c r="B278" s="480" t="s">
        <v>461</v>
      </c>
      <c r="C278" s="480" t="s">
        <v>7</v>
      </c>
      <c r="D278" s="480" t="s">
        <v>702</v>
      </c>
      <c r="E278" s="480" t="s">
        <v>725</v>
      </c>
      <c r="F278" s="480">
        <v>0</v>
      </c>
      <c r="G278" s="480">
        <v>0</v>
      </c>
      <c r="H278" s="480">
        <v>0</v>
      </c>
      <c r="I278" s="480">
        <v>0</v>
      </c>
      <c r="J278" s="480">
        <v>2</v>
      </c>
      <c r="K278" s="480">
        <v>5</v>
      </c>
      <c r="L278" s="480">
        <v>5</v>
      </c>
      <c r="M278" s="480">
        <v>4</v>
      </c>
      <c r="N278" s="480">
        <v>7</v>
      </c>
      <c r="O278" s="480">
        <v>2</v>
      </c>
      <c r="P278" s="480">
        <v>3</v>
      </c>
      <c r="Q278" s="480">
        <v>6</v>
      </c>
      <c r="R278" s="480">
        <v>6</v>
      </c>
      <c r="S278" s="480">
        <v>2</v>
      </c>
      <c r="T278" s="480">
        <v>3</v>
      </c>
      <c r="U278" s="480">
        <v>3</v>
      </c>
      <c r="V278" s="480">
        <v>4</v>
      </c>
      <c r="W278" s="480">
        <v>3</v>
      </c>
      <c r="X278" s="480">
        <v>4</v>
      </c>
      <c r="Y278" s="480">
        <v>6</v>
      </c>
      <c r="Z278" s="480">
        <v>0</v>
      </c>
      <c r="AA278" s="480">
        <v>0</v>
      </c>
      <c r="AB278" s="480">
        <v>0</v>
      </c>
      <c r="AC278" s="480">
        <v>0</v>
      </c>
      <c r="AD278" s="480">
        <v>0</v>
      </c>
      <c r="AE278" s="480">
        <v>0</v>
      </c>
      <c r="AF278" s="480">
        <v>0</v>
      </c>
      <c r="AG278" s="480">
        <v>0</v>
      </c>
      <c r="AH278" s="480">
        <v>0</v>
      </c>
      <c r="AI278" s="480">
        <v>0</v>
      </c>
      <c r="AJ278" s="480">
        <v>0</v>
      </c>
      <c r="AK278" s="480">
        <v>0</v>
      </c>
      <c r="AL278" s="480">
        <v>0</v>
      </c>
      <c r="AM278" s="480">
        <v>0</v>
      </c>
      <c r="AN278" s="480">
        <v>0</v>
      </c>
      <c r="AO278" s="480">
        <v>0</v>
      </c>
      <c r="AP278" s="480">
        <v>0</v>
      </c>
      <c r="AQ278" s="480">
        <v>0</v>
      </c>
      <c r="AR278" s="480">
        <v>0</v>
      </c>
      <c r="AS278" s="480">
        <v>0</v>
      </c>
      <c r="AT278" s="480">
        <v>0</v>
      </c>
      <c r="AU278" s="480">
        <v>0</v>
      </c>
      <c r="AV278" s="480">
        <v>0</v>
      </c>
      <c r="AW278" s="480">
        <v>0</v>
      </c>
      <c r="AX278" s="480">
        <v>0</v>
      </c>
      <c r="AY278" s="480">
        <v>0</v>
      </c>
      <c r="AZ278" s="480">
        <v>0</v>
      </c>
      <c r="BA278" s="480">
        <v>0</v>
      </c>
      <c r="BB278" s="480">
        <v>0</v>
      </c>
      <c r="BC278" s="480">
        <v>0</v>
      </c>
      <c r="BD278" s="480">
        <v>0</v>
      </c>
      <c r="BE278" s="480">
        <v>0</v>
      </c>
      <c r="BF278" s="481">
        <f t="shared" si="12"/>
        <v>34</v>
      </c>
      <c r="BG278" s="481">
        <f t="shared" si="12"/>
        <v>31</v>
      </c>
      <c r="BH278" s="482">
        <f t="shared" si="13"/>
        <v>0</v>
      </c>
      <c r="BI278" s="482">
        <f t="shared" si="13"/>
        <v>0</v>
      </c>
      <c r="BJ278" s="483">
        <f t="shared" si="14"/>
        <v>34</v>
      </c>
      <c r="BK278" s="483">
        <f t="shared" si="14"/>
        <v>31</v>
      </c>
    </row>
    <row r="279" spans="1:63" x14ac:dyDescent="0.45">
      <c r="A279" s="480" t="s">
        <v>964</v>
      </c>
      <c r="B279" s="480" t="s">
        <v>461</v>
      </c>
      <c r="C279" s="480" t="s">
        <v>7</v>
      </c>
      <c r="D279" s="480" t="s">
        <v>702</v>
      </c>
      <c r="E279" s="480" t="s">
        <v>725</v>
      </c>
      <c r="F279" s="480">
        <v>0</v>
      </c>
      <c r="G279" s="480">
        <v>0</v>
      </c>
      <c r="H279" s="480">
        <v>0</v>
      </c>
      <c r="I279" s="480">
        <v>0</v>
      </c>
      <c r="J279" s="480">
        <v>14</v>
      </c>
      <c r="K279" s="480">
        <v>12</v>
      </c>
      <c r="L279" s="480">
        <v>21</v>
      </c>
      <c r="M279" s="480">
        <v>16</v>
      </c>
      <c r="N279" s="480">
        <v>21</v>
      </c>
      <c r="O279" s="480">
        <v>15</v>
      </c>
      <c r="P279" s="480">
        <v>19</v>
      </c>
      <c r="Q279" s="480">
        <v>13</v>
      </c>
      <c r="R279" s="480">
        <v>22</v>
      </c>
      <c r="S279" s="480">
        <v>18</v>
      </c>
      <c r="T279" s="480">
        <v>12</v>
      </c>
      <c r="U279" s="480">
        <v>14</v>
      </c>
      <c r="V279" s="480">
        <v>16</v>
      </c>
      <c r="W279" s="480">
        <v>16</v>
      </c>
      <c r="X279" s="480">
        <v>18</v>
      </c>
      <c r="Y279" s="480">
        <v>26</v>
      </c>
      <c r="Z279" s="480">
        <v>0</v>
      </c>
      <c r="AA279" s="480">
        <v>0</v>
      </c>
      <c r="AB279" s="480">
        <v>0</v>
      </c>
      <c r="AC279" s="480">
        <v>0</v>
      </c>
      <c r="AD279" s="480">
        <v>0</v>
      </c>
      <c r="AE279" s="480">
        <v>0</v>
      </c>
      <c r="AF279" s="480">
        <v>0</v>
      </c>
      <c r="AG279" s="480">
        <v>0</v>
      </c>
      <c r="AH279" s="480">
        <v>0</v>
      </c>
      <c r="AI279" s="480">
        <v>0</v>
      </c>
      <c r="AJ279" s="480">
        <v>0</v>
      </c>
      <c r="AK279" s="480">
        <v>0</v>
      </c>
      <c r="AL279" s="480">
        <v>0</v>
      </c>
      <c r="AM279" s="480">
        <v>0</v>
      </c>
      <c r="AN279" s="480">
        <v>0</v>
      </c>
      <c r="AO279" s="480">
        <v>0</v>
      </c>
      <c r="AP279" s="480">
        <v>0</v>
      </c>
      <c r="AQ279" s="480">
        <v>0</v>
      </c>
      <c r="AR279" s="480">
        <v>0</v>
      </c>
      <c r="AS279" s="480">
        <v>0</v>
      </c>
      <c r="AT279" s="480">
        <v>0</v>
      </c>
      <c r="AU279" s="480">
        <v>0</v>
      </c>
      <c r="AV279" s="480">
        <v>0</v>
      </c>
      <c r="AW279" s="480">
        <v>0</v>
      </c>
      <c r="AX279" s="480">
        <v>0</v>
      </c>
      <c r="AY279" s="480">
        <v>0</v>
      </c>
      <c r="AZ279" s="480">
        <v>0</v>
      </c>
      <c r="BA279" s="480">
        <v>0</v>
      </c>
      <c r="BB279" s="480">
        <v>0</v>
      </c>
      <c r="BC279" s="480">
        <v>0</v>
      </c>
      <c r="BD279" s="480">
        <v>0</v>
      </c>
      <c r="BE279" s="480">
        <v>0</v>
      </c>
      <c r="BF279" s="481">
        <f t="shared" si="12"/>
        <v>143</v>
      </c>
      <c r="BG279" s="481">
        <f t="shared" si="12"/>
        <v>130</v>
      </c>
      <c r="BH279" s="482">
        <f t="shared" si="13"/>
        <v>0</v>
      </c>
      <c r="BI279" s="482">
        <f t="shared" si="13"/>
        <v>0</v>
      </c>
      <c r="BJ279" s="483">
        <f t="shared" si="14"/>
        <v>143</v>
      </c>
      <c r="BK279" s="483">
        <f t="shared" si="14"/>
        <v>130</v>
      </c>
    </row>
    <row r="280" spans="1:63" x14ac:dyDescent="0.45">
      <c r="A280" s="480" t="s">
        <v>965</v>
      </c>
      <c r="B280" s="480" t="s">
        <v>461</v>
      </c>
      <c r="C280" s="480" t="s">
        <v>7</v>
      </c>
      <c r="D280" s="480" t="s">
        <v>702</v>
      </c>
      <c r="E280" s="480" t="s">
        <v>725</v>
      </c>
      <c r="F280" s="480">
        <v>0</v>
      </c>
      <c r="G280" s="480">
        <v>0</v>
      </c>
      <c r="H280" s="480">
        <v>0</v>
      </c>
      <c r="I280" s="480">
        <v>0</v>
      </c>
      <c r="J280" s="480">
        <v>6</v>
      </c>
      <c r="K280" s="480">
        <v>5</v>
      </c>
      <c r="L280" s="480">
        <v>14</v>
      </c>
      <c r="M280" s="480">
        <v>15</v>
      </c>
      <c r="N280" s="480">
        <v>10</v>
      </c>
      <c r="O280" s="480">
        <v>9</v>
      </c>
      <c r="P280" s="480">
        <v>11</v>
      </c>
      <c r="Q280" s="480">
        <v>7</v>
      </c>
      <c r="R280" s="480">
        <v>10</v>
      </c>
      <c r="S280" s="480">
        <v>12</v>
      </c>
      <c r="T280" s="480">
        <v>11</v>
      </c>
      <c r="U280" s="480">
        <v>8</v>
      </c>
      <c r="V280" s="480">
        <v>13</v>
      </c>
      <c r="W280" s="480">
        <v>8</v>
      </c>
      <c r="X280" s="480">
        <v>9</v>
      </c>
      <c r="Y280" s="480">
        <v>12</v>
      </c>
      <c r="Z280" s="480">
        <v>0</v>
      </c>
      <c r="AA280" s="480">
        <v>0</v>
      </c>
      <c r="AB280" s="480">
        <v>0</v>
      </c>
      <c r="AC280" s="480">
        <v>0</v>
      </c>
      <c r="AD280" s="480">
        <v>0</v>
      </c>
      <c r="AE280" s="480">
        <v>0</v>
      </c>
      <c r="AF280" s="480">
        <v>0</v>
      </c>
      <c r="AG280" s="480">
        <v>0</v>
      </c>
      <c r="AH280" s="480">
        <v>0</v>
      </c>
      <c r="AI280" s="480">
        <v>0</v>
      </c>
      <c r="AJ280" s="480">
        <v>0</v>
      </c>
      <c r="AK280" s="480">
        <v>0</v>
      </c>
      <c r="AL280" s="480">
        <v>0</v>
      </c>
      <c r="AM280" s="480">
        <v>0</v>
      </c>
      <c r="AN280" s="480">
        <v>0</v>
      </c>
      <c r="AO280" s="480">
        <v>0</v>
      </c>
      <c r="AP280" s="480">
        <v>0</v>
      </c>
      <c r="AQ280" s="480">
        <v>0</v>
      </c>
      <c r="AR280" s="480">
        <v>0</v>
      </c>
      <c r="AS280" s="480">
        <v>0</v>
      </c>
      <c r="AT280" s="480">
        <v>0</v>
      </c>
      <c r="AU280" s="480">
        <v>0</v>
      </c>
      <c r="AV280" s="480">
        <v>0</v>
      </c>
      <c r="AW280" s="480">
        <v>0</v>
      </c>
      <c r="AX280" s="480">
        <v>0</v>
      </c>
      <c r="AY280" s="480">
        <v>0</v>
      </c>
      <c r="AZ280" s="480">
        <v>0</v>
      </c>
      <c r="BA280" s="480">
        <v>0</v>
      </c>
      <c r="BB280" s="480">
        <v>0</v>
      </c>
      <c r="BC280" s="480">
        <v>0</v>
      </c>
      <c r="BD280" s="480">
        <v>0</v>
      </c>
      <c r="BE280" s="480">
        <v>0</v>
      </c>
      <c r="BF280" s="481">
        <f t="shared" si="12"/>
        <v>84</v>
      </c>
      <c r="BG280" s="481">
        <f t="shared" si="12"/>
        <v>76</v>
      </c>
      <c r="BH280" s="482">
        <f t="shared" si="13"/>
        <v>0</v>
      </c>
      <c r="BI280" s="482">
        <f t="shared" si="13"/>
        <v>0</v>
      </c>
      <c r="BJ280" s="483">
        <f t="shared" si="14"/>
        <v>84</v>
      </c>
      <c r="BK280" s="483">
        <f t="shared" si="14"/>
        <v>76</v>
      </c>
    </row>
    <row r="281" spans="1:63" x14ac:dyDescent="0.45">
      <c r="A281" s="480" t="s">
        <v>966</v>
      </c>
      <c r="B281" s="480" t="s">
        <v>461</v>
      </c>
      <c r="C281" s="480" t="s">
        <v>7</v>
      </c>
      <c r="D281" s="480" t="s">
        <v>702</v>
      </c>
      <c r="E281" s="480" t="s">
        <v>725</v>
      </c>
      <c r="F281" s="480">
        <v>0</v>
      </c>
      <c r="G281" s="480">
        <v>0</v>
      </c>
      <c r="H281" s="480">
        <v>0</v>
      </c>
      <c r="I281" s="480">
        <v>0</v>
      </c>
      <c r="J281" s="480">
        <v>4</v>
      </c>
      <c r="K281" s="480">
        <v>6</v>
      </c>
      <c r="L281" s="480">
        <v>8</v>
      </c>
      <c r="M281" s="480">
        <v>1</v>
      </c>
      <c r="N281" s="480">
        <v>5</v>
      </c>
      <c r="O281" s="480">
        <v>2</v>
      </c>
      <c r="P281" s="480">
        <v>3</v>
      </c>
      <c r="Q281" s="480">
        <v>4</v>
      </c>
      <c r="R281" s="480">
        <v>7</v>
      </c>
      <c r="S281" s="480">
        <v>2</v>
      </c>
      <c r="T281" s="480">
        <v>2</v>
      </c>
      <c r="U281" s="480">
        <v>4</v>
      </c>
      <c r="V281" s="480">
        <v>6</v>
      </c>
      <c r="W281" s="480">
        <v>5</v>
      </c>
      <c r="X281" s="480">
        <v>5</v>
      </c>
      <c r="Y281" s="480">
        <v>1</v>
      </c>
      <c r="Z281" s="480">
        <v>0</v>
      </c>
      <c r="AA281" s="480">
        <v>0</v>
      </c>
      <c r="AB281" s="480">
        <v>0</v>
      </c>
      <c r="AC281" s="480">
        <v>0</v>
      </c>
      <c r="AD281" s="480">
        <v>0</v>
      </c>
      <c r="AE281" s="480">
        <v>0</v>
      </c>
      <c r="AF281" s="480">
        <v>0</v>
      </c>
      <c r="AG281" s="480">
        <v>0</v>
      </c>
      <c r="AH281" s="480">
        <v>0</v>
      </c>
      <c r="AI281" s="480">
        <v>0</v>
      </c>
      <c r="AJ281" s="480">
        <v>0</v>
      </c>
      <c r="AK281" s="480">
        <v>0</v>
      </c>
      <c r="AL281" s="480">
        <v>0</v>
      </c>
      <c r="AM281" s="480">
        <v>0</v>
      </c>
      <c r="AN281" s="480">
        <v>0</v>
      </c>
      <c r="AO281" s="480">
        <v>0</v>
      </c>
      <c r="AP281" s="480">
        <v>0</v>
      </c>
      <c r="AQ281" s="480">
        <v>0</v>
      </c>
      <c r="AR281" s="480">
        <v>0</v>
      </c>
      <c r="AS281" s="480">
        <v>0</v>
      </c>
      <c r="AT281" s="480">
        <v>0</v>
      </c>
      <c r="AU281" s="480">
        <v>0</v>
      </c>
      <c r="AV281" s="480">
        <v>0</v>
      </c>
      <c r="AW281" s="480">
        <v>0</v>
      </c>
      <c r="AX281" s="480">
        <v>0</v>
      </c>
      <c r="AY281" s="480">
        <v>0</v>
      </c>
      <c r="AZ281" s="480">
        <v>0</v>
      </c>
      <c r="BA281" s="480">
        <v>0</v>
      </c>
      <c r="BB281" s="480">
        <v>0</v>
      </c>
      <c r="BC281" s="480">
        <v>0</v>
      </c>
      <c r="BD281" s="480">
        <v>0</v>
      </c>
      <c r="BE281" s="480">
        <v>0</v>
      </c>
      <c r="BF281" s="481">
        <f t="shared" si="12"/>
        <v>40</v>
      </c>
      <c r="BG281" s="481">
        <f t="shared" si="12"/>
        <v>25</v>
      </c>
      <c r="BH281" s="482">
        <f t="shared" si="13"/>
        <v>0</v>
      </c>
      <c r="BI281" s="482">
        <f t="shared" si="13"/>
        <v>0</v>
      </c>
      <c r="BJ281" s="483">
        <f t="shared" si="14"/>
        <v>40</v>
      </c>
      <c r="BK281" s="483">
        <f t="shared" si="14"/>
        <v>25</v>
      </c>
    </row>
    <row r="282" spans="1:63" x14ac:dyDescent="0.45">
      <c r="A282" s="480" t="s">
        <v>967</v>
      </c>
      <c r="B282" s="480" t="s">
        <v>461</v>
      </c>
      <c r="C282" s="480" t="s">
        <v>7</v>
      </c>
      <c r="D282" s="480" t="s">
        <v>702</v>
      </c>
      <c r="E282" s="480" t="s">
        <v>725</v>
      </c>
      <c r="F282" s="480">
        <v>0</v>
      </c>
      <c r="G282" s="480">
        <v>0</v>
      </c>
      <c r="H282" s="480">
        <v>0</v>
      </c>
      <c r="I282" s="480">
        <v>0</v>
      </c>
      <c r="J282" s="480">
        <v>10</v>
      </c>
      <c r="K282" s="480">
        <v>15</v>
      </c>
      <c r="L282" s="480">
        <v>22</v>
      </c>
      <c r="M282" s="480">
        <v>15</v>
      </c>
      <c r="N282" s="480">
        <v>24</v>
      </c>
      <c r="O282" s="480">
        <v>15</v>
      </c>
      <c r="P282" s="480">
        <v>15</v>
      </c>
      <c r="Q282" s="480">
        <v>18</v>
      </c>
      <c r="R282" s="480">
        <v>23</v>
      </c>
      <c r="S282" s="480">
        <v>21</v>
      </c>
      <c r="T282" s="480">
        <v>11</v>
      </c>
      <c r="U282" s="480">
        <v>17</v>
      </c>
      <c r="V282" s="480">
        <v>21</v>
      </c>
      <c r="W282" s="480">
        <v>10</v>
      </c>
      <c r="X282" s="480">
        <v>14</v>
      </c>
      <c r="Y282" s="480">
        <v>13</v>
      </c>
      <c r="Z282" s="480">
        <v>0</v>
      </c>
      <c r="AA282" s="480">
        <v>0</v>
      </c>
      <c r="AB282" s="480">
        <v>0</v>
      </c>
      <c r="AC282" s="480">
        <v>0</v>
      </c>
      <c r="AD282" s="480">
        <v>0</v>
      </c>
      <c r="AE282" s="480">
        <v>0</v>
      </c>
      <c r="AF282" s="480">
        <v>0</v>
      </c>
      <c r="AG282" s="480">
        <v>0</v>
      </c>
      <c r="AH282" s="480">
        <v>0</v>
      </c>
      <c r="AI282" s="480">
        <v>0</v>
      </c>
      <c r="AJ282" s="480">
        <v>0</v>
      </c>
      <c r="AK282" s="480">
        <v>0</v>
      </c>
      <c r="AL282" s="480">
        <v>0</v>
      </c>
      <c r="AM282" s="480">
        <v>0</v>
      </c>
      <c r="AN282" s="480">
        <v>0</v>
      </c>
      <c r="AO282" s="480">
        <v>0</v>
      </c>
      <c r="AP282" s="480">
        <v>0</v>
      </c>
      <c r="AQ282" s="480">
        <v>0</v>
      </c>
      <c r="AR282" s="480">
        <v>0</v>
      </c>
      <c r="AS282" s="480">
        <v>0</v>
      </c>
      <c r="AT282" s="480">
        <v>0</v>
      </c>
      <c r="AU282" s="480">
        <v>0</v>
      </c>
      <c r="AV282" s="480">
        <v>0</v>
      </c>
      <c r="AW282" s="480">
        <v>0</v>
      </c>
      <c r="AX282" s="480">
        <v>0</v>
      </c>
      <c r="AY282" s="480">
        <v>0</v>
      </c>
      <c r="AZ282" s="480">
        <v>0</v>
      </c>
      <c r="BA282" s="480">
        <v>0</v>
      </c>
      <c r="BB282" s="480">
        <v>0</v>
      </c>
      <c r="BC282" s="480">
        <v>0</v>
      </c>
      <c r="BD282" s="480">
        <v>0</v>
      </c>
      <c r="BE282" s="480">
        <v>0</v>
      </c>
      <c r="BF282" s="481">
        <f t="shared" si="12"/>
        <v>140</v>
      </c>
      <c r="BG282" s="481">
        <f t="shared" si="12"/>
        <v>124</v>
      </c>
      <c r="BH282" s="482">
        <f t="shared" si="13"/>
        <v>0</v>
      </c>
      <c r="BI282" s="482">
        <f t="shared" si="13"/>
        <v>0</v>
      </c>
      <c r="BJ282" s="483">
        <f t="shared" si="14"/>
        <v>140</v>
      </c>
      <c r="BK282" s="483">
        <f t="shared" si="14"/>
        <v>124</v>
      </c>
    </row>
    <row r="283" spans="1:63" x14ac:dyDescent="0.45">
      <c r="A283" s="480" t="s">
        <v>968</v>
      </c>
      <c r="B283" s="480" t="s">
        <v>461</v>
      </c>
      <c r="C283" s="480" t="s">
        <v>7</v>
      </c>
      <c r="D283" s="480" t="s">
        <v>702</v>
      </c>
      <c r="E283" s="480" t="s">
        <v>725</v>
      </c>
      <c r="F283" s="480">
        <v>0</v>
      </c>
      <c r="G283" s="480">
        <v>0</v>
      </c>
      <c r="H283" s="480">
        <v>0</v>
      </c>
      <c r="I283" s="480">
        <v>1</v>
      </c>
      <c r="J283" s="480">
        <v>6</v>
      </c>
      <c r="K283" s="480">
        <v>3</v>
      </c>
      <c r="L283" s="480">
        <v>6</v>
      </c>
      <c r="M283" s="480">
        <v>3</v>
      </c>
      <c r="N283" s="480">
        <v>3</v>
      </c>
      <c r="O283" s="480">
        <v>3</v>
      </c>
      <c r="P283" s="480">
        <v>4</v>
      </c>
      <c r="Q283" s="480">
        <v>3</v>
      </c>
      <c r="R283" s="480">
        <v>5</v>
      </c>
      <c r="S283" s="480">
        <v>5</v>
      </c>
      <c r="T283" s="480">
        <v>3</v>
      </c>
      <c r="U283" s="480">
        <v>3</v>
      </c>
      <c r="V283" s="480">
        <v>7</v>
      </c>
      <c r="W283" s="480">
        <v>3</v>
      </c>
      <c r="X283" s="480">
        <v>6</v>
      </c>
      <c r="Y283" s="480">
        <v>3</v>
      </c>
      <c r="Z283" s="480">
        <v>0</v>
      </c>
      <c r="AA283" s="480">
        <v>0</v>
      </c>
      <c r="AB283" s="480">
        <v>0</v>
      </c>
      <c r="AC283" s="480">
        <v>0</v>
      </c>
      <c r="AD283" s="480">
        <v>0</v>
      </c>
      <c r="AE283" s="480">
        <v>0</v>
      </c>
      <c r="AF283" s="480">
        <v>0</v>
      </c>
      <c r="AG283" s="480">
        <v>0</v>
      </c>
      <c r="AH283" s="480">
        <v>0</v>
      </c>
      <c r="AI283" s="480">
        <v>0</v>
      </c>
      <c r="AJ283" s="480">
        <v>0</v>
      </c>
      <c r="AK283" s="480">
        <v>0</v>
      </c>
      <c r="AL283" s="480">
        <v>0</v>
      </c>
      <c r="AM283" s="480">
        <v>0</v>
      </c>
      <c r="AN283" s="480">
        <v>0</v>
      </c>
      <c r="AO283" s="480">
        <v>0</v>
      </c>
      <c r="AP283" s="480">
        <v>0</v>
      </c>
      <c r="AQ283" s="480">
        <v>0</v>
      </c>
      <c r="AR283" s="480">
        <v>0</v>
      </c>
      <c r="AS283" s="480">
        <v>0</v>
      </c>
      <c r="AT283" s="480">
        <v>0</v>
      </c>
      <c r="AU283" s="480">
        <v>0</v>
      </c>
      <c r="AV283" s="480">
        <v>0</v>
      </c>
      <c r="AW283" s="480">
        <v>0</v>
      </c>
      <c r="AX283" s="480">
        <v>0</v>
      </c>
      <c r="AY283" s="480">
        <v>0</v>
      </c>
      <c r="AZ283" s="480">
        <v>0</v>
      </c>
      <c r="BA283" s="480">
        <v>0</v>
      </c>
      <c r="BB283" s="480">
        <v>0</v>
      </c>
      <c r="BC283" s="480">
        <v>0</v>
      </c>
      <c r="BD283" s="480">
        <v>0</v>
      </c>
      <c r="BE283" s="480">
        <v>0</v>
      </c>
      <c r="BF283" s="481">
        <f t="shared" si="12"/>
        <v>40</v>
      </c>
      <c r="BG283" s="481">
        <f t="shared" si="12"/>
        <v>27</v>
      </c>
      <c r="BH283" s="482">
        <f t="shared" si="13"/>
        <v>0</v>
      </c>
      <c r="BI283" s="482">
        <f t="shared" si="13"/>
        <v>0</v>
      </c>
      <c r="BJ283" s="483">
        <f t="shared" si="14"/>
        <v>40</v>
      </c>
      <c r="BK283" s="483">
        <f t="shared" si="14"/>
        <v>27</v>
      </c>
    </row>
    <row r="284" spans="1:63" ht="24.9" x14ac:dyDescent="0.45">
      <c r="A284" s="480" t="s">
        <v>969</v>
      </c>
      <c r="B284" s="480" t="s">
        <v>461</v>
      </c>
      <c r="C284" s="480" t="s">
        <v>7</v>
      </c>
      <c r="D284" s="480" t="s">
        <v>702</v>
      </c>
      <c r="E284" s="480" t="s">
        <v>725</v>
      </c>
      <c r="F284" s="480">
        <v>0</v>
      </c>
      <c r="G284" s="480">
        <v>0</v>
      </c>
      <c r="H284" s="480">
        <v>4</v>
      </c>
      <c r="I284" s="480">
        <v>4</v>
      </c>
      <c r="J284" s="480">
        <v>4</v>
      </c>
      <c r="K284" s="480">
        <v>2</v>
      </c>
      <c r="L284" s="480">
        <v>2</v>
      </c>
      <c r="M284" s="480">
        <v>5</v>
      </c>
      <c r="N284" s="480">
        <v>1</v>
      </c>
      <c r="O284" s="480">
        <v>2</v>
      </c>
      <c r="P284" s="480">
        <v>5</v>
      </c>
      <c r="Q284" s="480">
        <v>1</v>
      </c>
      <c r="R284" s="480">
        <v>3</v>
      </c>
      <c r="S284" s="480">
        <v>4</v>
      </c>
      <c r="T284" s="480">
        <v>3</v>
      </c>
      <c r="U284" s="480">
        <v>5</v>
      </c>
      <c r="V284" s="480">
        <v>2</v>
      </c>
      <c r="W284" s="480">
        <v>3</v>
      </c>
      <c r="X284" s="480">
        <v>1</v>
      </c>
      <c r="Y284" s="480">
        <v>4</v>
      </c>
      <c r="Z284" s="480">
        <v>0</v>
      </c>
      <c r="AA284" s="480">
        <v>0</v>
      </c>
      <c r="AB284" s="480">
        <v>0</v>
      </c>
      <c r="AC284" s="480">
        <v>0</v>
      </c>
      <c r="AD284" s="480">
        <v>0</v>
      </c>
      <c r="AE284" s="480">
        <v>0</v>
      </c>
      <c r="AF284" s="480">
        <v>0</v>
      </c>
      <c r="AG284" s="480">
        <v>0</v>
      </c>
      <c r="AH284" s="480">
        <v>0</v>
      </c>
      <c r="AI284" s="480">
        <v>0</v>
      </c>
      <c r="AJ284" s="480">
        <v>0</v>
      </c>
      <c r="AK284" s="480">
        <v>0</v>
      </c>
      <c r="AL284" s="480">
        <v>0</v>
      </c>
      <c r="AM284" s="480">
        <v>0</v>
      </c>
      <c r="AN284" s="480">
        <v>0</v>
      </c>
      <c r="AO284" s="480">
        <v>0</v>
      </c>
      <c r="AP284" s="480">
        <v>0</v>
      </c>
      <c r="AQ284" s="480">
        <v>0</v>
      </c>
      <c r="AR284" s="480">
        <v>0</v>
      </c>
      <c r="AS284" s="480">
        <v>0</v>
      </c>
      <c r="AT284" s="480">
        <v>0</v>
      </c>
      <c r="AU284" s="480">
        <v>0</v>
      </c>
      <c r="AV284" s="480">
        <v>0</v>
      </c>
      <c r="AW284" s="480">
        <v>0</v>
      </c>
      <c r="AX284" s="480">
        <v>0</v>
      </c>
      <c r="AY284" s="480">
        <v>0</v>
      </c>
      <c r="AZ284" s="480">
        <v>0</v>
      </c>
      <c r="BA284" s="480">
        <v>0</v>
      </c>
      <c r="BB284" s="480">
        <v>0</v>
      </c>
      <c r="BC284" s="480">
        <v>0</v>
      </c>
      <c r="BD284" s="480">
        <v>0</v>
      </c>
      <c r="BE284" s="480">
        <v>0</v>
      </c>
      <c r="BF284" s="481">
        <f t="shared" si="12"/>
        <v>25</v>
      </c>
      <c r="BG284" s="481">
        <f t="shared" si="12"/>
        <v>30</v>
      </c>
      <c r="BH284" s="482">
        <f t="shared" si="13"/>
        <v>0</v>
      </c>
      <c r="BI284" s="482">
        <f t="shared" si="13"/>
        <v>0</v>
      </c>
      <c r="BJ284" s="483">
        <f t="shared" si="14"/>
        <v>25</v>
      </c>
      <c r="BK284" s="483">
        <f t="shared" si="14"/>
        <v>30</v>
      </c>
    </row>
    <row r="285" spans="1:63" x14ac:dyDescent="0.45">
      <c r="A285" s="480" t="s">
        <v>970</v>
      </c>
      <c r="B285" s="480" t="s">
        <v>461</v>
      </c>
      <c r="C285" s="480" t="s">
        <v>7</v>
      </c>
      <c r="D285" s="480" t="s">
        <v>702</v>
      </c>
      <c r="E285" s="480" t="s">
        <v>725</v>
      </c>
      <c r="F285" s="480">
        <v>0</v>
      </c>
      <c r="G285" s="480">
        <v>0</v>
      </c>
      <c r="H285" s="480">
        <v>0</v>
      </c>
      <c r="I285" s="480">
        <v>0</v>
      </c>
      <c r="J285" s="480">
        <v>13</v>
      </c>
      <c r="K285" s="480">
        <v>9</v>
      </c>
      <c r="L285" s="480">
        <v>15</v>
      </c>
      <c r="M285" s="480">
        <v>11</v>
      </c>
      <c r="N285" s="480">
        <v>10</v>
      </c>
      <c r="O285" s="480">
        <v>18</v>
      </c>
      <c r="P285" s="480">
        <v>10</v>
      </c>
      <c r="Q285" s="480">
        <v>14</v>
      </c>
      <c r="R285" s="480">
        <v>10</v>
      </c>
      <c r="S285" s="480">
        <v>16</v>
      </c>
      <c r="T285" s="480">
        <v>13</v>
      </c>
      <c r="U285" s="480">
        <v>4</v>
      </c>
      <c r="V285" s="480">
        <v>15</v>
      </c>
      <c r="W285" s="480">
        <v>13</v>
      </c>
      <c r="X285" s="480">
        <v>22</v>
      </c>
      <c r="Y285" s="480">
        <v>11</v>
      </c>
      <c r="Z285" s="480">
        <v>17</v>
      </c>
      <c r="AA285" s="480">
        <v>16</v>
      </c>
      <c r="AB285" s="480">
        <v>15</v>
      </c>
      <c r="AC285" s="480">
        <v>13</v>
      </c>
      <c r="AD285" s="480">
        <v>16</v>
      </c>
      <c r="AE285" s="480">
        <v>13</v>
      </c>
      <c r="AF285" s="480">
        <v>0</v>
      </c>
      <c r="AG285" s="480">
        <v>0</v>
      </c>
      <c r="AH285" s="480">
        <v>0</v>
      </c>
      <c r="AI285" s="480">
        <v>0</v>
      </c>
      <c r="AJ285" s="480">
        <v>0</v>
      </c>
      <c r="AK285" s="480">
        <v>0</v>
      </c>
      <c r="AL285" s="480">
        <v>0</v>
      </c>
      <c r="AM285" s="480">
        <v>0</v>
      </c>
      <c r="AN285" s="480">
        <v>0</v>
      </c>
      <c r="AO285" s="480">
        <v>0</v>
      </c>
      <c r="AP285" s="480">
        <v>0</v>
      </c>
      <c r="AQ285" s="480">
        <v>0</v>
      </c>
      <c r="AR285" s="480">
        <v>0</v>
      </c>
      <c r="AS285" s="480">
        <v>0</v>
      </c>
      <c r="AT285" s="480">
        <v>0</v>
      </c>
      <c r="AU285" s="480">
        <v>0</v>
      </c>
      <c r="AV285" s="480">
        <v>0</v>
      </c>
      <c r="AW285" s="480">
        <v>0</v>
      </c>
      <c r="AX285" s="480">
        <v>0</v>
      </c>
      <c r="AY285" s="480">
        <v>0</v>
      </c>
      <c r="AZ285" s="480">
        <v>0</v>
      </c>
      <c r="BA285" s="480">
        <v>0</v>
      </c>
      <c r="BB285" s="480">
        <v>0</v>
      </c>
      <c r="BC285" s="480">
        <v>0</v>
      </c>
      <c r="BD285" s="480">
        <v>0</v>
      </c>
      <c r="BE285" s="480">
        <v>0</v>
      </c>
      <c r="BF285" s="481">
        <f t="shared" si="12"/>
        <v>156</v>
      </c>
      <c r="BG285" s="481">
        <f t="shared" si="12"/>
        <v>138</v>
      </c>
      <c r="BH285" s="482">
        <f t="shared" si="13"/>
        <v>0</v>
      </c>
      <c r="BI285" s="482">
        <f t="shared" si="13"/>
        <v>0</v>
      </c>
      <c r="BJ285" s="483">
        <f t="shared" si="14"/>
        <v>156</v>
      </c>
      <c r="BK285" s="483">
        <f t="shared" si="14"/>
        <v>138</v>
      </c>
    </row>
    <row r="286" spans="1:63" x14ac:dyDescent="0.45">
      <c r="A286" s="480" t="s">
        <v>971</v>
      </c>
      <c r="B286" s="480" t="s">
        <v>461</v>
      </c>
      <c r="C286" s="480" t="s">
        <v>7</v>
      </c>
      <c r="D286" s="480" t="s">
        <v>702</v>
      </c>
      <c r="E286" s="480" t="s">
        <v>725</v>
      </c>
      <c r="F286" s="480">
        <v>0</v>
      </c>
      <c r="G286" s="480">
        <v>0</v>
      </c>
      <c r="H286" s="480">
        <v>0</v>
      </c>
      <c r="I286" s="480">
        <v>0</v>
      </c>
      <c r="J286" s="480">
        <v>9</v>
      </c>
      <c r="K286" s="480">
        <v>10</v>
      </c>
      <c r="L286" s="480">
        <v>13</v>
      </c>
      <c r="M286" s="480">
        <v>13</v>
      </c>
      <c r="N286" s="480">
        <v>10</v>
      </c>
      <c r="O286" s="480">
        <v>13</v>
      </c>
      <c r="P286" s="480">
        <v>10</v>
      </c>
      <c r="Q286" s="480">
        <v>6</v>
      </c>
      <c r="R286" s="480">
        <v>15</v>
      </c>
      <c r="S286" s="480">
        <v>12</v>
      </c>
      <c r="T286" s="480">
        <v>15</v>
      </c>
      <c r="U286" s="480">
        <v>8</v>
      </c>
      <c r="V286" s="480">
        <v>12</v>
      </c>
      <c r="W286" s="480">
        <v>11</v>
      </c>
      <c r="X286" s="480">
        <v>12</v>
      </c>
      <c r="Y286" s="480">
        <v>9</v>
      </c>
      <c r="Z286" s="480">
        <v>13</v>
      </c>
      <c r="AA286" s="480">
        <v>12</v>
      </c>
      <c r="AB286" s="480">
        <v>19</v>
      </c>
      <c r="AC286" s="480">
        <v>8</v>
      </c>
      <c r="AD286" s="480">
        <v>13</v>
      </c>
      <c r="AE286" s="480">
        <v>15</v>
      </c>
      <c r="AF286" s="480">
        <v>0</v>
      </c>
      <c r="AG286" s="480">
        <v>0</v>
      </c>
      <c r="AH286" s="480">
        <v>0</v>
      </c>
      <c r="AI286" s="480">
        <v>0</v>
      </c>
      <c r="AJ286" s="480">
        <v>0</v>
      </c>
      <c r="AK286" s="480">
        <v>0</v>
      </c>
      <c r="AL286" s="480">
        <v>0</v>
      </c>
      <c r="AM286" s="480">
        <v>0</v>
      </c>
      <c r="AN286" s="480">
        <v>0</v>
      </c>
      <c r="AO286" s="480">
        <v>0</v>
      </c>
      <c r="AP286" s="480">
        <v>0</v>
      </c>
      <c r="AQ286" s="480">
        <v>0</v>
      </c>
      <c r="AR286" s="480">
        <v>0</v>
      </c>
      <c r="AS286" s="480">
        <v>0</v>
      </c>
      <c r="AT286" s="480">
        <v>0</v>
      </c>
      <c r="AU286" s="480">
        <v>0</v>
      </c>
      <c r="AV286" s="480">
        <v>0</v>
      </c>
      <c r="AW286" s="480">
        <v>0</v>
      </c>
      <c r="AX286" s="480">
        <v>0</v>
      </c>
      <c r="AY286" s="480">
        <v>0</v>
      </c>
      <c r="AZ286" s="480">
        <v>0</v>
      </c>
      <c r="BA286" s="480">
        <v>0</v>
      </c>
      <c r="BB286" s="480">
        <v>0</v>
      </c>
      <c r="BC286" s="480">
        <v>0</v>
      </c>
      <c r="BD286" s="480">
        <v>0</v>
      </c>
      <c r="BE286" s="480">
        <v>0</v>
      </c>
      <c r="BF286" s="481">
        <f t="shared" si="12"/>
        <v>141</v>
      </c>
      <c r="BG286" s="481">
        <f t="shared" si="12"/>
        <v>117</v>
      </c>
      <c r="BH286" s="482">
        <f t="shared" si="13"/>
        <v>0</v>
      </c>
      <c r="BI286" s="482">
        <f t="shared" si="13"/>
        <v>0</v>
      </c>
      <c r="BJ286" s="483">
        <f t="shared" si="14"/>
        <v>141</v>
      </c>
      <c r="BK286" s="483">
        <f t="shared" si="14"/>
        <v>117</v>
      </c>
    </row>
    <row r="287" spans="1:63" x14ac:dyDescent="0.45">
      <c r="A287" s="480" t="s">
        <v>972</v>
      </c>
      <c r="B287" s="480" t="s">
        <v>461</v>
      </c>
      <c r="C287" s="480" t="s">
        <v>7</v>
      </c>
      <c r="D287" s="480" t="s">
        <v>702</v>
      </c>
      <c r="E287" s="480" t="s">
        <v>725</v>
      </c>
      <c r="F287" s="480">
        <v>0</v>
      </c>
      <c r="G287" s="480">
        <v>0</v>
      </c>
      <c r="H287" s="480">
        <v>0</v>
      </c>
      <c r="I287" s="480">
        <v>0</v>
      </c>
      <c r="J287" s="480">
        <v>9</v>
      </c>
      <c r="K287" s="480">
        <v>4</v>
      </c>
      <c r="L287" s="480">
        <v>7</v>
      </c>
      <c r="M287" s="480">
        <v>10</v>
      </c>
      <c r="N287" s="480">
        <v>11</v>
      </c>
      <c r="O287" s="480">
        <v>7</v>
      </c>
      <c r="P287" s="480">
        <v>10</v>
      </c>
      <c r="Q287" s="480">
        <v>9</v>
      </c>
      <c r="R287" s="480">
        <v>6</v>
      </c>
      <c r="S287" s="480">
        <v>4</v>
      </c>
      <c r="T287" s="480">
        <v>8</v>
      </c>
      <c r="U287" s="480">
        <v>5</v>
      </c>
      <c r="V287" s="480">
        <v>5</v>
      </c>
      <c r="W287" s="480">
        <v>5</v>
      </c>
      <c r="X287" s="480">
        <v>9</v>
      </c>
      <c r="Y287" s="480">
        <v>11</v>
      </c>
      <c r="Z287" s="480">
        <v>12</v>
      </c>
      <c r="AA287" s="480">
        <v>16</v>
      </c>
      <c r="AB287" s="480">
        <v>15</v>
      </c>
      <c r="AC287" s="480">
        <v>12</v>
      </c>
      <c r="AD287" s="480">
        <v>11</v>
      </c>
      <c r="AE287" s="480">
        <v>9</v>
      </c>
      <c r="AF287" s="480">
        <v>0</v>
      </c>
      <c r="AG287" s="480">
        <v>0</v>
      </c>
      <c r="AH287" s="480">
        <v>0</v>
      </c>
      <c r="AI287" s="480">
        <v>0</v>
      </c>
      <c r="AJ287" s="480">
        <v>0</v>
      </c>
      <c r="AK287" s="480">
        <v>0</v>
      </c>
      <c r="AL287" s="480">
        <v>0</v>
      </c>
      <c r="AM287" s="480">
        <v>0</v>
      </c>
      <c r="AN287" s="480">
        <v>0</v>
      </c>
      <c r="AO287" s="480">
        <v>0</v>
      </c>
      <c r="AP287" s="480">
        <v>0</v>
      </c>
      <c r="AQ287" s="480">
        <v>0</v>
      </c>
      <c r="AR287" s="480">
        <v>0</v>
      </c>
      <c r="AS287" s="480">
        <v>0</v>
      </c>
      <c r="AT287" s="480">
        <v>0</v>
      </c>
      <c r="AU287" s="480">
        <v>0</v>
      </c>
      <c r="AV287" s="480">
        <v>0</v>
      </c>
      <c r="AW287" s="480">
        <v>0</v>
      </c>
      <c r="AX287" s="480">
        <v>0</v>
      </c>
      <c r="AY287" s="480">
        <v>0</v>
      </c>
      <c r="AZ287" s="480">
        <v>0</v>
      </c>
      <c r="BA287" s="480">
        <v>0</v>
      </c>
      <c r="BB287" s="480">
        <v>0</v>
      </c>
      <c r="BC287" s="480">
        <v>0</v>
      </c>
      <c r="BD287" s="480">
        <v>0</v>
      </c>
      <c r="BE287" s="480">
        <v>0</v>
      </c>
      <c r="BF287" s="481">
        <f t="shared" si="12"/>
        <v>103</v>
      </c>
      <c r="BG287" s="481">
        <f t="shared" si="12"/>
        <v>92</v>
      </c>
      <c r="BH287" s="482">
        <f t="shared" si="13"/>
        <v>0</v>
      </c>
      <c r="BI287" s="482">
        <f t="shared" si="13"/>
        <v>0</v>
      </c>
      <c r="BJ287" s="483">
        <f t="shared" si="14"/>
        <v>103</v>
      </c>
      <c r="BK287" s="483">
        <f t="shared" si="14"/>
        <v>92</v>
      </c>
    </row>
    <row r="288" spans="1:63" x14ac:dyDescent="0.45">
      <c r="A288" s="480" t="s">
        <v>973</v>
      </c>
      <c r="B288" s="480" t="s">
        <v>461</v>
      </c>
      <c r="C288" s="480" t="s">
        <v>7</v>
      </c>
      <c r="D288" s="480" t="s">
        <v>702</v>
      </c>
      <c r="E288" s="480" t="s">
        <v>725</v>
      </c>
      <c r="F288" s="480">
        <v>0</v>
      </c>
      <c r="G288" s="480">
        <v>0</v>
      </c>
      <c r="H288" s="480">
        <v>0</v>
      </c>
      <c r="I288" s="480">
        <v>0</v>
      </c>
      <c r="J288" s="480">
        <v>4</v>
      </c>
      <c r="K288" s="480">
        <v>1</v>
      </c>
      <c r="L288" s="480">
        <v>7</v>
      </c>
      <c r="M288" s="480">
        <v>7</v>
      </c>
      <c r="N288" s="480">
        <v>6</v>
      </c>
      <c r="O288" s="480">
        <v>5</v>
      </c>
      <c r="P288" s="480">
        <v>7</v>
      </c>
      <c r="Q288" s="480">
        <v>8</v>
      </c>
      <c r="R288" s="480">
        <v>9</v>
      </c>
      <c r="S288" s="480">
        <v>6</v>
      </c>
      <c r="T288" s="480">
        <v>3</v>
      </c>
      <c r="U288" s="480">
        <v>4</v>
      </c>
      <c r="V288" s="480">
        <v>3</v>
      </c>
      <c r="W288" s="480">
        <v>8</v>
      </c>
      <c r="X288" s="480">
        <v>7</v>
      </c>
      <c r="Y288" s="480">
        <v>12</v>
      </c>
      <c r="Z288" s="480">
        <v>0</v>
      </c>
      <c r="AA288" s="480">
        <v>0</v>
      </c>
      <c r="AB288" s="480">
        <v>0</v>
      </c>
      <c r="AC288" s="480">
        <v>0</v>
      </c>
      <c r="AD288" s="480">
        <v>0</v>
      </c>
      <c r="AE288" s="480">
        <v>0</v>
      </c>
      <c r="AF288" s="480">
        <v>0</v>
      </c>
      <c r="AG288" s="480">
        <v>0</v>
      </c>
      <c r="AH288" s="480">
        <v>0</v>
      </c>
      <c r="AI288" s="480">
        <v>0</v>
      </c>
      <c r="AJ288" s="480">
        <v>0</v>
      </c>
      <c r="AK288" s="480">
        <v>0</v>
      </c>
      <c r="AL288" s="480">
        <v>0</v>
      </c>
      <c r="AM288" s="480">
        <v>0</v>
      </c>
      <c r="AN288" s="480">
        <v>0</v>
      </c>
      <c r="AO288" s="480">
        <v>0</v>
      </c>
      <c r="AP288" s="480">
        <v>0</v>
      </c>
      <c r="AQ288" s="480">
        <v>0</v>
      </c>
      <c r="AR288" s="480">
        <v>0</v>
      </c>
      <c r="AS288" s="480">
        <v>0</v>
      </c>
      <c r="AT288" s="480">
        <v>0</v>
      </c>
      <c r="AU288" s="480">
        <v>0</v>
      </c>
      <c r="AV288" s="480">
        <v>0</v>
      </c>
      <c r="AW288" s="480">
        <v>0</v>
      </c>
      <c r="AX288" s="480">
        <v>0</v>
      </c>
      <c r="AY288" s="480">
        <v>0</v>
      </c>
      <c r="AZ288" s="480">
        <v>0</v>
      </c>
      <c r="BA288" s="480">
        <v>0</v>
      </c>
      <c r="BB288" s="480">
        <v>0</v>
      </c>
      <c r="BC288" s="480">
        <v>0</v>
      </c>
      <c r="BD288" s="480">
        <v>0</v>
      </c>
      <c r="BE288" s="480">
        <v>0</v>
      </c>
      <c r="BF288" s="481">
        <f t="shared" si="12"/>
        <v>46</v>
      </c>
      <c r="BG288" s="481">
        <f t="shared" si="12"/>
        <v>51</v>
      </c>
      <c r="BH288" s="482">
        <f t="shared" si="13"/>
        <v>0</v>
      </c>
      <c r="BI288" s="482">
        <f t="shared" si="13"/>
        <v>0</v>
      </c>
      <c r="BJ288" s="483">
        <f t="shared" si="14"/>
        <v>46</v>
      </c>
      <c r="BK288" s="483">
        <f t="shared" si="14"/>
        <v>51</v>
      </c>
    </row>
    <row r="289" spans="1:63" x14ac:dyDescent="0.45">
      <c r="A289" s="480" t="s">
        <v>974</v>
      </c>
      <c r="B289" s="480" t="s">
        <v>461</v>
      </c>
      <c r="C289" s="480" t="s">
        <v>7</v>
      </c>
      <c r="D289" s="480" t="s">
        <v>702</v>
      </c>
      <c r="E289" s="480" t="s">
        <v>725</v>
      </c>
      <c r="F289" s="480">
        <v>0</v>
      </c>
      <c r="G289" s="480">
        <v>0</v>
      </c>
      <c r="H289" s="480">
        <v>0</v>
      </c>
      <c r="I289" s="480">
        <v>0</v>
      </c>
      <c r="J289" s="480">
        <v>7</v>
      </c>
      <c r="K289" s="480">
        <v>1</v>
      </c>
      <c r="L289" s="480">
        <v>5</v>
      </c>
      <c r="M289" s="480">
        <v>1</v>
      </c>
      <c r="N289" s="480">
        <v>1</v>
      </c>
      <c r="O289" s="480">
        <v>8</v>
      </c>
      <c r="P289" s="480">
        <v>12</v>
      </c>
      <c r="Q289" s="480">
        <v>8</v>
      </c>
      <c r="R289" s="480">
        <v>6</v>
      </c>
      <c r="S289" s="480">
        <v>3</v>
      </c>
      <c r="T289" s="480">
        <v>5</v>
      </c>
      <c r="U289" s="480">
        <v>3</v>
      </c>
      <c r="V289" s="480">
        <v>4</v>
      </c>
      <c r="W289" s="480">
        <v>4</v>
      </c>
      <c r="X289" s="480">
        <v>3</v>
      </c>
      <c r="Y289" s="480">
        <v>10</v>
      </c>
      <c r="Z289" s="480">
        <v>0</v>
      </c>
      <c r="AA289" s="480">
        <v>0</v>
      </c>
      <c r="AB289" s="480">
        <v>0</v>
      </c>
      <c r="AC289" s="480">
        <v>0</v>
      </c>
      <c r="AD289" s="480">
        <v>0</v>
      </c>
      <c r="AE289" s="480">
        <v>0</v>
      </c>
      <c r="AF289" s="480">
        <v>0</v>
      </c>
      <c r="AG289" s="480">
        <v>0</v>
      </c>
      <c r="AH289" s="480">
        <v>0</v>
      </c>
      <c r="AI289" s="480">
        <v>0</v>
      </c>
      <c r="AJ289" s="480">
        <v>0</v>
      </c>
      <c r="AK289" s="480">
        <v>0</v>
      </c>
      <c r="AL289" s="480">
        <v>0</v>
      </c>
      <c r="AM289" s="480">
        <v>0</v>
      </c>
      <c r="AN289" s="480">
        <v>0</v>
      </c>
      <c r="AO289" s="480">
        <v>0</v>
      </c>
      <c r="AP289" s="480">
        <v>0</v>
      </c>
      <c r="AQ289" s="480">
        <v>0</v>
      </c>
      <c r="AR289" s="480">
        <v>0</v>
      </c>
      <c r="AS289" s="480">
        <v>0</v>
      </c>
      <c r="AT289" s="480">
        <v>0</v>
      </c>
      <c r="AU289" s="480">
        <v>0</v>
      </c>
      <c r="AV289" s="480">
        <v>0</v>
      </c>
      <c r="AW289" s="480">
        <v>0</v>
      </c>
      <c r="AX289" s="480">
        <v>0</v>
      </c>
      <c r="AY289" s="480">
        <v>0</v>
      </c>
      <c r="AZ289" s="480">
        <v>0</v>
      </c>
      <c r="BA289" s="480">
        <v>0</v>
      </c>
      <c r="BB289" s="480">
        <v>0</v>
      </c>
      <c r="BC289" s="480">
        <v>0</v>
      </c>
      <c r="BD289" s="480">
        <v>0</v>
      </c>
      <c r="BE289" s="480">
        <v>0</v>
      </c>
      <c r="BF289" s="481">
        <f t="shared" si="12"/>
        <v>43</v>
      </c>
      <c r="BG289" s="481">
        <f t="shared" si="12"/>
        <v>38</v>
      </c>
      <c r="BH289" s="482">
        <f t="shared" si="13"/>
        <v>0</v>
      </c>
      <c r="BI289" s="482">
        <f t="shared" si="13"/>
        <v>0</v>
      </c>
      <c r="BJ289" s="483">
        <f t="shared" si="14"/>
        <v>43</v>
      </c>
      <c r="BK289" s="483">
        <f t="shared" si="14"/>
        <v>38</v>
      </c>
    </row>
    <row r="290" spans="1:63" x14ac:dyDescent="0.45">
      <c r="A290" s="480" t="s">
        <v>975</v>
      </c>
      <c r="B290" s="480" t="s">
        <v>461</v>
      </c>
      <c r="C290" s="480" t="s">
        <v>7</v>
      </c>
      <c r="D290" s="480" t="s">
        <v>702</v>
      </c>
      <c r="E290" s="480" t="s">
        <v>725</v>
      </c>
      <c r="F290" s="480">
        <v>0</v>
      </c>
      <c r="G290" s="480">
        <v>0</v>
      </c>
      <c r="H290" s="480">
        <v>3</v>
      </c>
      <c r="I290" s="480">
        <v>4</v>
      </c>
      <c r="J290" s="480">
        <v>12</v>
      </c>
      <c r="K290" s="480">
        <v>9</v>
      </c>
      <c r="L290" s="480">
        <v>9</v>
      </c>
      <c r="M290" s="480">
        <v>6</v>
      </c>
      <c r="N290" s="480">
        <v>4</v>
      </c>
      <c r="O290" s="480">
        <v>7</v>
      </c>
      <c r="P290" s="480">
        <v>8</v>
      </c>
      <c r="Q290" s="480">
        <v>12</v>
      </c>
      <c r="R290" s="480">
        <v>3</v>
      </c>
      <c r="S290" s="480">
        <v>5</v>
      </c>
      <c r="T290" s="480">
        <v>11</v>
      </c>
      <c r="U290" s="480">
        <v>8</v>
      </c>
      <c r="V290" s="480">
        <v>7</v>
      </c>
      <c r="W290" s="480">
        <v>9</v>
      </c>
      <c r="X290" s="480">
        <v>9</v>
      </c>
      <c r="Y290" s="480">
        <v>3</v>
      </c>
      <c r="Z290" s="480">
        <v>0</v>
      </c>
      <c r="AA290" s="480">
        <v>0</v>
      </c>
      <c r="AB290" s="480">
        <v>0</v>
      </c>
      <c r="AC290" s="480">
        <v>0</v>
      </c>
      <c r="AD290" s="480">
        <v>0</v>
      </c>
      <c r="AE290" s="480">
        <v>0</v>
      </c>
      <c r="AF290" s="480">
        <v>0</v>
      </c>
      <c r="AG290" s="480">
        <v>0</v>
      </c>
      <c r="AH290" s="480">
        <v>0</v>
      </c>
      <c r="AI290" s="480">
        <v>0</v>
      </c>
      <c r="AJ290" s="480">
        <v>0</v>
      </c>
      <c r="AK290" s="480">
        <v>0</v>
      </c>
      <c r="AL290" s="480">
        <v>0</v>
      </c>
      <c r="AM290" s="480">
        <v>0</v>
      </c>
      <c r="AN290" s="480">
        <v>0</v>
      </c>
      <c r="AO290" s="480">
        <v>0</v>
      </c>
      <c r="AP290" s="480">
        <v>0</v>
      </c>
      <c r="AQ290" s="480">
        <v>0</v>
      </c>
      <c r="AR290" s="480">
        <v>0</v>
      </c>
      <c r="AS290" s="480">
        <v>0</v>
      </c>
      <c r="AT290" s="480">
        <v>0</v>
      </c>
      <c r="AU290" s="480">
        <v>0</v>
      </c>
      <c r="AV290" s="480">
        <v>0</v>
      </c>
      <c r="AW290" s="480">
        <v>0</v>
      </c>
      <c r="AX290" s="480">
        <v>0</v>
      </c>
      <c r="AY290" s="480">
        <v>0</v>
      </c>
      <c r="AZ290" s="480">
        <v>0</v>
      </c>
      <c r="BA290" s="480">
        <v>0</v>
      </c>
      <c r="BB290" s="480">
        <v>0</v>
      </c>
      <c r="BC290" s="480">
        <v>0</v>
      </c>
      <c r="BD290" s="480">
        <v>0</v>
      </c>
      <c r="BE290" s="480">
        <v>0</v>
      </c>
      <c r="BF290" s="481">
        <f t="shared" si="12"/>
        <v>66</v>
      </c>
      <c r="BG290" s="481">
        <f t="shared" si="12"/>
        <v>63</v>
      </c>
      <c r="BH290" s="482">
        <f t="shared" si="13"/>
        <v>0</v>
      </c>
      <c r="BI290" s="482">
        <f t="shared" si="13"/>
        <v>0</v>
      </c>
      <c r="BJ290" s="483">
        <f t="shared" si="14"/>
        <v>66</v>
      </c>
      <c r="BK290" s="483">
        <f t="shared" si="14"/>
        <v>63</v>
      </c>
    </row>
    <row r="291" spans="1:63" x14ac:dyDescent="0.45">
      <c r="A291" s="480" t="s">
        <v>976</v>
      </c>
      <c r="B291" s="480" t="s">
        <v>461</v>
      </c>
      <c r="C291" s="480" t="s">
        <v>7</v>
      </c>
      <c r="D291" s="480" t="s">
        <v>702</v>
      </c>
      <c r="E291" s="480" t="s">
        <v>725</v>
      </c>
      <c r="F291" s="480">
        <v>0</v>
      </c>
      <c r="G291" s="480">
        <v>0</v>
      </c>
      <c r="H291" s="480">
        <v>4</v>
      </c>
      <c r="I291" s="480">
        <v>1</v>
      </c>
      <c r="J291" s="480">
        <v>3</v>
      </c>
      <c r="K291" s="480">
        <v>2</v>
      </c>
      <c r="L291" s="480">
        <v>5</v>
      </c>
      <c r="M291" s="480">
        <v>2</v>
      </c>
      <c r="N291" s="480">
        <v>3</v>
      </c>
      <c r="O291" s="480">
        <v>1</v>
      </c>
      <c r="P291" s="480">
        <v>4</v>
      </c>
      <c r="Q291" s="480">
        <v>1</v>
      </c>
      <c r="R291" s="480">
        <v>4</v>
      </c>
      <c r="S291" s="480">
        <v>4</v>
      </c>
      <c r="T291" s="480">
        <v>4</v>
      </c>
      <c r="U291" s="480">
        <v>1</v>
      </c>
      <c r="V291" s="480">
        <v>3</v>
      </c>
      <c r="W291" s="480">
        <v>2</v>
      </c>
      <c r="X291" s="480">
        <v>1</v>
      </c>
      <c r="Y291" s="480">
        <v>1</v>
      </c>
      <c r="Z291" s="480">
        <v>0</v>
      </c>
      <c r="AA291" s="480">
        <v>0</v>
      </c>
      <c r="AB291" s="480">
        <v>0</v>
      </c>
      <c r="AC291" s="480">
        <v>0</v>
      </c>
      <c r="AD291" s="480">
        <v>0</v>
      </c>
      <c r="AE291" s="480">
        <v>0</v>
      </c>
      <c r="AF291" s="480">
        <v>0</v>
      </c>
      <c r="AG291" s="480">
        <v>0</v>
      </c>
      <c r="AH291" s="480">
        <v>0</v>
      </c>
      <c r="AI291" s="480">
        <v>0</v>
      </c>
      <c r="AJ291" s="480">
        <v>0</v>
      </c>
      <c r="AK291" s="480">
        <v>0</v>
      </c>
      <c r="AL291" s="480">
        <v>0</v>
      </c>
      <c r="AM291" s="480">
        <v>0</v>
      </c>
      <c r="AN291" s="480">
        <v>0</v>
      </c>
      <c r="AO291" s="480">
        <v>0</v>
      </c>
      <c r="AP291" s="480">
        <v>0</v>
      </c>
      <c r="AQ291" s="480">
        <v>0</v>
      </c>
      <c r="AR291" s="480">
        <v>0</v>
      </c>
      <c r="AS291" s="480">
        <v>0</v>
      </c>
      <c r="AT291" s="480">
        <v>0</v>
      </c>
      <c r="AU291" s="480">
        <v>0</v>
      </c>
      <c r="AV291" s="480">
        <v>0</v>
      </c>
      <c r="AW291" s="480">
        <v>0</v>
      </c>
      <c r="AX291" s="480">
        <v>0</v>
      </c>
      <c r="AY291" s="480">
        <v>0</v>
      </c>
      <c r="AZ291" s="480">
        <v>0</v>
      </c>
      <c r="BA291" s="480">
        <v>0</v>
      </c>
      <c r="BB291" s="480">
        <v>0</v>
      </c>
      <c r="BC291" s="480">
        <v>0</v>
      </c>
      <c r="BD291" s="480">
        <v>0</v>
      </c>
      <c r="BE291" s="480">
        <v>0</v>
      </c>
      <c r="BF291" s="481">
        <f t="shared" si="12"/>
        <v>31</v>
      </c>
      <c r="BG291" s="481">
        <f t="shared" si="12"/>
        <v>15</v>
      </c>
      <c r="BH291" s="482">
        <f t="shared" si="13"/>
        <v>0</v>
      </c>
      <c r="BI291" s="482">
        <f t="shared" si="13"/>
        <v>0</v>
      </c>
      <c r="BJ291" s="483">
        <f t="shared" si="14"/>
        <v>31</v>
      </c>
      <c r="BK291" s="483">
        <f t="shared" si="14"/>
        <v>15</v>
      </c>
    </row>
    <row r="292" spans="1:63" x14ac:dyDescent="0.45">
      <c r="A292" s="480" t="s">
        <v>977</v>
      </c>
      <c r="B292" s="480" t="s">
        <v>461</v>
      </c>
      <c r="C292" s="480" t="s">
        <v>7</v>
      </c>
      <c r="D292" s="480" t="s">
        <v>702</v>
      </c>
      <c r="E292" s="480" t="s">
        <v>725</v>
      </c>
      <c r="F292" s="480">
        <v>0</v>
      </c>
      <c r="G292" s="480">
        <v>0</v>
      </c>
      <c r="H292" s="480">
        <v>0</v>
      </c>
      <c r="I292" s="480">
        <v>0</v>
      </c>
      <c r="J292" s="480">
        <v>7</v>
      </c>
      <c r="K292" s="480">
        <v>6</v>
      </c>
      <c r="L292" s="480">
        <v>5</v>
      </c>
      <c r="M292" s="480">
        <v>1</v>
      </c>
      <c r="N292" s="480">
        <v>5</v>
      </c>
      <c r="O292" s="480">
        <v>3</v>
      </c>
      <c r="P292" s="480">
        <v>5</v>
      </c>
      <c r="Q292" s="480">
        <v>2</v>
      </c>
      <c r="R292" s="480">
        <v>7</v>
      </c>
      <c r="S292" s="480">
        <v>3</v>
      </c>
      <c r="T292" s="480">
        <v>4</v>
      </c>
      <c r="U292" s="480">
        <v>2</v>
      </c>
      <c r="V292" s="480">
        <v>2</v>
      </c>
      <c r="W292" s="480">
        <v>6</v>
      </c>
      <c r="X292" s="480">
        <v>5</v>
      </c>
      <c r="Y292" s="480">
        <v>0</v>
      </c>
      <c r="Z292" s="480">
        <v>0</v>
      </c>
      <c r="AA292" s="480">
        <v>0</v>
      </c>
      <c r="AB292" s="480">
        <v>0</v>
      </c>
      <c r="AC292" s="480">
        <v>0</v>
      </c>
      <c r="AD292" s="480">
        <v>0</v>
      </c>
      <c r="AE292" s="480">
        <v>0</v>
      </c>
      <c r="AF292" s="480">
        <v>0</v>
      </c>
      <c r="AG292" s="480">
        <v>0</v>
      </c>
      <c r="AH292" s="480">
        <v>0</v>
      </c>
      <c r="AI292" s="480">
        <v>0</v>
      </c>
      <c r="AJ292" s="480">
        <v>0</v>
      </c>
      <c r="AK292" s="480">
        <v>0</v>
      </c>
      <c r="AL292" s="480">
        <v>0</v>
      </c>
      <c r="AM292" s="480">
        <v>0</v>
      </c>
      <c r="AN292" s="480">
        <v>0</v>
      </c>
      <c r="AO292" s="480">
        <v>0</v>
      </c>
      <c r="AP292" s="480">
        <v>0</v>
      </c>
      <c r="AQ292" s="480">
        <v>0</v>
      </c>
      <c r="AR292" s="480">
        <v>0</v>
      </c>
      <c r="AS292" s="480">
        <v>0</v>
      </c>
      <c r="AT292" s="480">
        <v>0</v>
      </c>
      <c r="AU292" s="480">
        <v>0</v>
      </c>
      <c r="AV292" s="480">
        <v>0</v>
      </c>
      <c r="AW292" s="480">
        <v>0</v>
      </c>
      <c r="AX292" s="480">
        <v>0</v>
      </c>
      <c r="AY292" s="480">
        <v>0</v>
      </c>
      <c r="AZ292" s="480">
        <v>0</v>
      </c>
      <c r="BA292" s="480">
        <v>0</v>
      </c>
      <c r="BB292" s="480">
        <v>0</v>
      </c>
      <c r="BC292" s="480">
        <v>0</v>
      </c>
      <c r="BD292" s="480">
        <v>0</v>
      </c>
      <c r="BE292" s="480">
        <v>0</v>
      </c>
      <c r="BF292" s="481">
        <f t="shared" si="12"/>
        <v>40</v>
      </c>
      <c r="BG292" s="481">
        <f t="shared" si="12"/>
        <v>23</v>
      </c>
      <c r="BH292" s="482">
        <f t="shared" si="13"/>
        <v>0</v>
      </c>
      <c r="BI292" s="482">
        <f t="shared" si="13"/>
        <v>0</v>
      </c>
      <c r="BJ292" s="483">
        <f t="shared" si="14"/>
        <v>40</v>
      </c>
      <c r="BK292" s="483">
        <f t="shared" si="14"/>
        <v>23</v>
      </c>
    </row>
    <row r="293" spans="1:63" x14ac:dyDescent="0.45">
      <c r="A293" s="480" t="s">
        <v>978</v>
      </c>
      <c r="B293" s="480" t="s">
        <v>461</v>
      </c>
      <c r="C293" s="480" t="s">
        <v>7</v>
      </c>
      <c r="D293" s="480" t="s">
        <v>702</v>
      </c>
      <c r="E293" s="480" t="s">
        <v>725</v>
      </c>
      <c r="F293" s="480">
        <v>0</v>
      </c>
      <c r="G293" s="480">
        <v>0</v>
      </c>
      <c r="H293" s="480">
        <v>0</v>
      </c>
      <c r="I293" s="480">
        <v>0</v>
      </c>
      <c r="J293" s="480">
        <v>2</v>
      </c>
      <c r="K293" s="480">
        <v>3</v>
      </c>
      <c r="L293" s="480">
        <v>0</v>
      </c>
      <c r="M293" s="480">
        <v>1</v>
      </c>
      <c r="N293" s="480">
        <v>5</v>
      </c>
      <c r="O293" s="480">
        <v>5</v>
      </c>
      <c r="P293" s="480">
        <v>4</v>
      </c>
      <c r="Q293" s="480">
        <v>2</v>
      </c>
      <c r="R293" s="480">
        <v>1</v>
      </c>
      <c r="S293" s="480">
        <v>2</v>
      </c>
      <c r="T293" s="480">
        <v>0</v>
      </c>
      <c r="U293" s="480">
        <v>5</v>
      </c>
      <c r="V293" s="480">
        <v>4</v>
      </c>
      <c r="W293" s="480">
        <v>3</v>
      </c>
      <c r="X293" s="480">
        <v>3</v>
      </c>
      <c r="Y293" s="480">
        <v>3</v>
      </c>
      <c r="Z293" s="480">
        <v>0</v>
      </c>
      <c r="AA293" s="480">
        <v>0</v>
      </c>
      <c r="AB293" s="480">
        <v>0</v>
      </c>
      <c r="AC293" s="480">
        <v>0</v>
      </c>
      <c r="AD293" s="480">
        <v>0</v>
      </c>
      <c r="AE293" s="480">
        <v>0</v>
      </c>
      <c r="AF293" s="480">
        <v>0</v>
      </c>
      <c r="AG293" s="480">
        <v>0</v>
      </c>
      <c r="AH293" s="480">
        <v>0</v>
      </c>
      <c r="AI293" s="480">
        <v>0</v>
      </c>
      <c r="AJ293" s="480">
        <v>0</v>
      </c>
      <c r="AK293" s="480">
        <v>0</v>
      </c>
      <c r="AL293" s="480">
        <v>0</v>
      </c>
      <c r="AM293" s="480">
        <v>0</v>
      </c>
      <c r="AN293" s="480">
        <v>0</v>
      </c>
      <c r="AO293" s="480">
        <v>0</v>
      </c>
      <c r="AP293" s="480">
        <v>0</v>
      </c>
      <c r="AQ293" s="480">
        <v>0</v>
      </c>
      <c r="AR293" s="480">
        <v>0</v>
      </c>
      <c r="AS293" s="480">
        <v>0</v>
      </c>
      <c r="AT293" s="480">
        <v>0</v>
      </c>
      <c r="AU293" s="480">
        <v>0</v>
      </c>
      <c r="AV293" s="480">
        <v>0</v>
      </c>
      <c r="AW293" s="480">
        <v>0</v>
      </c>
      <c r="AX293" s="480">
        <v>0</v>
      </c>
      <c r="AY293" s="480">
        <v>0</v>
      </c>
      <c r="AZ293" s="480">
        <v>0</v>
      </c>
      <c r="BA293" s="480">
        <v>0</v>
      </c>
      <c r="BB293" s="480">
        <v>0</v>
      </c>
      <c r="BC293" s="480">
        <v>0</v>
      </c>
      <c r="BD293" s="480">
        <v>0</v>
      </c>
      <c r="BE293" s="480">
        <v>0</v>
      </c>
      <c r="BF293" s="481">
        <f t="shared" si="12"/>
        <v>19</v>
      </c>
      <c r="BG293" s="481">
        <f t="shared" si="12"/>
        <v>24</v>
      </c>
      <c r="BH293" s="482">
        <f t="shared" si="13"/>
        <v>0</v>
      </c>
      <c r="BI293" s="482">
        <f t="shared" si="13"/>
        <v>0</v>
      </c>
      <c r="BJ293" s="483">
        <f t="shared" si="14"/>
        <v>19</v>
      </c>
      <c r="BK293" s="483">
        <f t="shared" si="14"/>
        <v>24</v>
      </c>
    </row>
    <row r="294" spans="1:63" x14ac:dyDescent="0.45">
      <c r="A294" s="480" t="s">
        <v>979</v>
      </c>
      <c r="B294" s="480" t="s">
        <v>461</v>
      </c>
      <c r="C294" s="480" t="s">
        <v>7</v>
      </c>
      <c r="D294" s="480" t="s">
        <v>702</v>
      </c>
      <c r="E294" s="480" t="s">
        <v>725</v>
      </c>
      <c r="F294" s="480">
        <v>0</v>
      </c>
      <c r="G294" s="480">
        <v>0</v>
      </c>
      <c r="H294" s="480">
        <v>0</v>
      </c>
      <c r="I294" s="480">
        <v>0</v>
      </c>
      <c r="J294" s="480">
        <v>8</v>
      </c>
      <c r="K294" s="480">
        <v>6</v>
      </c>
      <c r="L294" s="480">
        <v>10</v>
      </c>
      <c r="M294" s="480">
        <v>12</v>
      </c>
      <c r="N294" s="480">
        <v>3</v>
      </c>
      <c r="O294" s="480">
        <v>8</v>
      </c>
      <c r="P294" s="480">
        <v>13</v>
      </c>
      <c r="Q294" s="480">
        <v>8</v>
      </c>
      <c r="R294" s="480">
        <v>7</v>
      </c>
      <c r="S294" s="480">
        <v>7</v>
      </c>
      <c r="T294" s="480">
        <v>4</v>
      </c>
      <c r="U294" s="480">
        <v>10</v>
      </c>
      <c r="V294" s="480">
        <v>8</v>
      </c>
      <c r="W294" s="480">
        <v>10</v>
      </c>
      <c r="X294" s="480">
        <v>11</v>
      </c>
      <c r="Y294" s="480">
        <v>8</v>
      </c>
      <c r="Z294" s="480">
        <v>0</v>
      </c>
      <c r="AA294" s="480">
        <v>0</v>
      </c>
      <c r="AB294" s="480">
        <v>0</v>
      </c>
      <c r="AC294" s="480">
        <v>0</v>
      </c>
      <c r="AD294" s="480">
        <v>0</v>
      </c>
      <c r="AE294" s="480">
        <v>0</v>
      </c>
      <c r="AF294" s="480">
        <v>0</v>
      </c>
      <c r="AG294" s="480">
        <v>0</v>
      </c>
      <c r="AH294" s="480">
        <v>0</v>
      </c>
      <c r="AI294" s="480">
        <v>0</v>
      </c>
      <c r="AJ294" s="480">
        <v>0</v>
      </c>
      <c r="AK294" s="480">
        <v>0</v>
      </c>
      <c r="AL294" s="480">
        <v>0</v>
      </c>
      <c r="AM294" s="480">
        <v>0</v>
      </c>
      <c r="AN294" s="480">
        <v>0</v>
      </c>
      <c r="AO294" s="480">
        <v>0</v>
      </c>
      <c r="AP294" s="480">
        <v>0</v>
      </c>
      <c r="AQ294" s="480">
        <v>0</v>
      </c>
      <c r="AR294" s="480">
        <v>0</v>
      </c>
      <c r="AS294" s="480">
        <v>0</v>
      </c>
      <c r="AT294" s="480">
        <v>0</v>
      </c>
      <c r="AU294" s="480">
        <v>0</v>
      </c>
      <c r="AV294" s="480">
        <v>0</v>
      </c>
      <c r="AW294" s="480">
        <v>0</v>
      </c>
      <c r="AX294" s="480">
        <v>0</v>
      </c>
      <c r="AY294" s="480">
        <v>0</v>
      </c>
      <c r="AZ294" s="480">
        <v>0</v>
      </c>
      <c r="BA294" s="480">
        <v>0</v>
      </c>
      <c r="BB294" s="480">
        <v>0</v>
      </c>
      <c r="BC294" s="480">
        <v>0</v>
      </c>
      <c r="BD294" s="480">
        <v>0</v>
      </c>
      <c r="BE294" s="480">
        <v>0</v>
      </c>
      <c r="BF294" s="481">
        <f t="shared" si="12"/>
        <v>64</v>
      </c>
      <c r="BG294" s="481">
        <f t="shared" si="12"/>
        <v>69</v>
      </c>
      <c r="BH294" s="482">
        <f t="shared" si="13"/>
        <v>0</v>
      </c>
      <c r="BI294" s="482">
        <f t="shared" si="13"/>
        <v>0</v>
      </c>
      <c r="BJ294" s="483">
        <f t="shared" si="14"/>
        <v>64</v>
      </c>
      <c r="BK294" s="483">
        <f t="shared" si="14"/>
        <v>69</v>
      </c>
    </row>
    <row r="295" spans="1:63" x14ac:dyDescent="0.45">
      <c r="A295" s="480" t="s">
        <v>980</v>
      </c>
      <c r="B295" s="480" t="s">
        <v>461</v>
      </c>
      <c r="C295" s="480" t="s">
        <v>7</v>
      </c>
      <c r="D295" s="480" t="s">
        <v>702</v>
      </c>
      <c r="E295" s="480" t="s">
        <v>725</v>
      </c>
      <c r="F295" s="480">
        <v>0</v>
      </c>
      <c r="G295" s="480">
        <v>0</v>
      </c>
      <c r="H295" s="480">
        <v>0</v>
      </c>
      <c r="I295" s="480">
        <v>0</v>
      </c>
      <c r="J295" s="480">
        <v>9</v>
      </c>
      <c r="K295" s="480">
        <v>9</v>
      </c>
      <c r="L295" s="480">
        <v>8</v>
      </c>
      <c r="M295" s="480">
        <v>13</v>
      </c>
      <c r="N295" s="480">
        <v>19</v>
      </c>
      <c r="O295" s="480">
        <v>4</v>
      </c>
      <c r="P295" s="480">
        <v>6</v>
      </c>
      <c r="Q295" s="480">
        <v>5</v>
      </c>
      <c r="R295" s="480">
        <v>4</v>
      </c>
      <c r="S295" s="480">
        <v>5</v>
      </c>
      <c r="T295" s="480">
        <v>7</v>
      </c>
      <c r="U295" s="480">
        <v>10</v>
      </c>
      <c r="V295" s="480">
        <v>10</v>
      </c>
      <c r="W295" s="480">
        <v>6</v>
      </c>
      <c r="X295" s="480">
        <v>11</v>
      </c>
      <c r="Y295" s="480">
        <v>6</v>
      </c>
      <c r="Z295" s="480">
        <v>0</v>
      </c>
      <c r="AA295" s="480">
        <v>0</v>
      </c>
      <c r="AB295" s="480">
        <v>0</v>
      </c>
      <c r="AC295" s="480">
        <v>0</v>
      </c>
      <c r="AD295" s="480">
        <v>0</v>
      </c>
      <c r="AE295" s="480">
        <v>0</v>
      </c>
      <c r="AF295" s="480">
        <v>0</v>
      </c>
      <c r="AG295" s="480">
        <v>0</v>
      </c>
      <c r="AH295" s="480">
        <v>0</v>
      </c>
      <c r="AI295" s="480">
        <v>0</v>
      </c>
      <c r="AJ295" s="480">
        <v>0</v>
      </c>
      <c r="AK295" s="480">
        <v>0</v>
      </c>
      <c r="AL295" s="480">
        <v>0</v>
      </c>
      <c r="AM295" s="480">
        <v>0</v>
      </c>
      <c r="AN295" s="480">
        <v>0</v>
      </c>
      <c r="AO295" s="480">
        <v>0</v>
      </c>
      <c r="AP295" s="480">
        <v>0</v>
      </c>
      <c r="AQ295" s="480">
        <v>0</v>
      </c>
      <c r="AR295" s="480">
        <v>0</v>
      </c>
      <c r="AS295" s="480">
        <v>0</v>
      </c>
      <c r="AT295" s="480">
        <v>0</v>
      </c>
      <c r="AU295" s="480">
        <v>0</v>
      </c>
      <c r="AV295" s="480">
        <v>0</v>
      </c>
      <c r="AW295" s="480">
        <v>0</v>
      </c>
      <c r="AX295" s="480">
        <v>0</v>
      </c>
      <c r="AY295" s="480">
        <v>0</v>
      </c>
      <c r="AZ295" s="480">
        <v>0</v>
      </c>
      <c r="BA295" s="480">
        <v>0</v>
      </c>
      <c r="BB295" s="480">
        <v>0</v>
      </c>
      <c r="BC295" s="480">
        <v>0</v>
      </c>
      <c r="BD295" s="480">
        <v>0</v>
      </c>
      <c r="BE295" s="480">
        <v>0</v>
      </c>
      <c r="BF295" s="481">
        <f t="shared" si="12"/>
        <v>74</v>
      </c>
      <c r="BG295" s="481">
        <f t="shared" si="12"/>
        <v>58</v>
      </c>
      <c r="BH295" s="482">
        <f t="shared" si="13"/>
        <v>0</v>
      </c>
      <c r="BI295" s="482">
        <f t="shared" si="13"/>
        <v>0</v>
      </c>
      <c r="BJ295" s="483">
        <f t="shared" si="14"/>
        <v>74</v>
      </c>
      <c r="BK295" s="483">
        <f t="shared" si="14"/>
        <v>58</v>
      </c>
    </row>
    <row r="296" spans="1:63" x14ac:dyDescent="0.45">
      <c r="A296" s="480" t="s">
        <v>981</v>
      </c>
      <c r="B296" s="480" t="s">
        <v>461</v>
      </c>
      <c r="C296" s="480" t="s">
        <v>7</v>
      </c>
      <c r="D296" s="480" t="s">
        <v>702</v>
      </c>
      <c r="E296" s="480" t="s">
        <v>725</v>
      </c>
      <c r="F296" s="480">
        <v>0</v>
      </c>
      <c r="G296" s="480">
        <v>0</v>
      </c>
      <c r="H296" s="480">
        <v>0</v>
      </c>
      <c r="I296" s="480">
        <v>0</v>
      </c>
      <c r="J296" s="480">
        <v>5</v>
      </c>
      <c r="K296" s="480">
        <v>3</v>
      </c>
      <c r="L296" s="480">
        <v>4</v>
      </c>
      <c r="M296" s="480">
        <v>3</v>
      </c>
      <c r="N296" s="480">
        <v>4</v>
      </c>
      <c r="O296" s="480">
        <v>8</v>
      </c>
      <c r="P296" s="480">
        <v>8</v>
      </c>
      <c r="Q296" s="480">
        <v>9</v>
      </c>
      <c r="R296" s="480">
        <v>2</v>
      </c>
      <c r="S296" s="480">
        <v>3</v>
      </c>
      <c r="T296" s="480">
        <v>3</v>
      </c>
      <c r="U296" s="480">
        <v>4</v>
      </c>
      <c r="V296" s="480">
        <v>3</v>
      </c>
      <c r="W296" s="480">
        <v>1</v>
      </c>
      <c r="X296" s="480">
        <v>3</v>
      </c>
      <c r="Y296" s="480">
        <v>2</v>
      </c>
      <c r="Z296" s="480">
        <v>0</v>
      </c>
      <c r="AA296" s="480">
        <v>0</v>
      </c>
      <c r="AB296" s="480">
        <v>0</v>
      </c>
      <c r="AC296" s="480">
        <v>0</v>
      </c>
      <c r="AD296" s="480">
        <v>0</v>
      </c>
      <c r="AE296" s="480">
        <v>0</v>
      </c>
      <c r="AF296" s="480">
        <v>0</v>
      </c>
      <c r="AG296" s="480">
        <v>0</v>
      </c>
      <c r="AH296" s="480">
        <v>0</v>
      </c>
      <c r="AI296" s="480">
        <v>0</v>
      </c>
      <c r="AJ296" s="480">
        <v>0</v>
      </c>
      <c r="AK296" s="480">
        <v>0</v>
      </c>
      <c r="AL296" s="480">
        <v>0</v>
      </c>
      <c r="AM296" s="480">
        <v>0</v>
      </c>
      <c r="AN296" s="480">
        <v>0</v>
      </c>
      <c r="AO296" s="480">
        <v>0</v>
      </c>
      <c r="AP296" s="480">
        <v>0</v>
      </c>
      <c r="AQ296" s="480">
        <v>0</v>
      </c>
      <c r="AR296" s="480">
        <v>0</v>
      </c>
      <c r="AS296" s="480">
        <v>0</v>
      </c>
      <c r="AT296" s="480">
        <v>0</v>
      </c>
      <c r="AU296" s="480">
        <v>0</v>
      </c>
      <c r="AV296" s="480">
        <v>0</v>
      </c>
      <c r="AW296" s="480">
        <v>0</v>
      </c>
      <c r="AX296" s="480">
        <v>0</v>
      </c>
      <c r="AY296" s="480">
        <v>0</v>
      </c>
      <c r="AZ296" s="480">
        <v>0</v>
      </c>
      <c r="BA296" s="480">
        <v>0</v>
      </c>
      <c r="BB296" s="480">
        <v>0</v>
      </c>
      <c r="BC296" s="480">
        <v>0</v>
      </c>
      <c r="BD296" s="480">
        <v>0</v>
      </c>
      <c r="BE296" s="480">
        <v>0</v>
      </c>
      <c r="BF296" s="481">
        <f t="shared" si="12"/>
        <v>32</v>
      </c>
      <c r="BG296" s="481">
        <f t="shared" si="12"/>
        <v>33</v>
      </c>
      <c r="BH296" s="482">
        <f t="shared" si="13"/>
        <v>0</v>
      </c>
      <c r="BI296" s="482">
        <f t="shared" si="13"/>
        <v>0</v>
      </c>
      <c r="BJ296" s="483">
        <f t="shared" si="14"/>
        <v>32</v>
      </c>
      <c r="BK296" s="483">
        <f t="shared" si="14"/>
        <v>33</v>
      </c>
    </row>
    <row r="297" spans="1:63" x14ac:dyDescent="0.45">
      <c r="A297" s="480" t="s">
        <v>982</v>
      </c>
      <c r="B297" s="480" t="s">
        <v>461</v>
      </c>
      <c r="C297" s="480" t="s">
        <v>7</v>
      </c>
      <c r="D297" s="480" t="s">
        <v>702</v>
      </c>
      <c r="E297" s="480" t="s">
        <v>725</v>
      </c>
      <c r="F297" s="480">
        <v>0</v>
      </c>
      <c r="G297" s="480">
        <v>0</v>
      </c>
      <c r="H297" s="480">
        <v>0</v>
      </c>
      <c r="I297" s="480">
        <v>1</v>
      </c>
      <c r="J297" s="480">
        <v>1</v>
      </c>
      <c r="K297" s="480">
        <v>2</v>
      </c>
      <c r="L297" s="480">
        <v>1</v>
      </c>
      <c r="M297" s="480">
        <v>3</v>
      </c>
      <c r="N297" s="480">
        <v>2</v>
      </c>
      <c r="O297" s="480">
        <v>2</v>
      </c>
      <c r="P297" s="480">
        <v>6</v>
      </c>
      <c r="Q297" s="480">
        <v>2</v>
      </c>
      <c r="R297" s="480">
        <v>2</v>
      </c>
      <c r="S297" s="480">
        <v>1</v>
      </c>
      <c r="T297" s="480">
        <v>4</v>
      </c>
      <c r="U297" s="480">
        <v>0</v>
      </c>
      <c r="V297" s="480">
        <v>2</v>
      </c>
      <c r="W297" s="480">
        <v>4</v>
      </c>
      <c r="X297" s="480">
        <v>4</v>
      </c>
      <c r="Y297" s="480">
        <v>3</v>
      </c>
      <c r="Z297" s="480">
        <v>0</v>
      </c>
      <c r="AA297" s="480">
        <v>0</v>
      </c>
      <c r="AB297" s="480">
        <v>0</v>
      </c>
      <c r="AC297" s="480">
        <v>0</v>
      </c>
      <c r="AD297" s="480">
        <v>0</v>
      </c>
      <c r="AE297" s="480">
        <v>0</v>
      </c>
      <c r="AF297" s="480">
        <v>0</v>
      </c>
      <c r="AG297" s="480">
        <v>0</v>
      </c>
      <c r="AH297" s="480">
        <v>0</v>
      </c>
      <c r="AI297" s="480">
        <v>0</v>
      </c>
      <c r="AJ297" s="480">
        <v>0</v>
      </c>
      <c r="AK297" s="480">
        <v>0</v>
      </c>
      <c r="AL297" s="480">
        <v>0</v>
      </c>
      <c r="AM297" s="480">
        <v>0</v>
      </c>
      <c r="AN297" s="480">
        <v>0</v>
      </c>
      <c r="AO297" s="480">
        <v>0</v>
      </c>
      <c r="AP297" s="480">
        <v>0</v>
      </c>
      <c r="AQ297" s="480">
        <v>0</v>
      </c>
      <c r="AR297" s="480">
        <v>0</v>
      </c>
      <c r="AS297" s="480">
        <v>0</v>
      </c>
      <c r="AT297" s="480">
        <v>0</v>
      </c>
      <c r="AU297" s="480">
        <v>0</v>
      </c>
      <c r="AV297" s="480">
        <v>0</v>
      </c>
      <c r="AW297" s="480">
        <v>0</v>
      </c>
      <c r="AX297" s="480">
        <v>0</v>
      </c>
      <c r="AY297" s="480">
        <v>0</v>
      </c>
      <c r="AZ297" s="480">
        <v>0</v>
      </c>
      <c r="BA297" s="480">
        <v>0</v>
      </c>
      <c r="BB297" s="480">
        <v>0</v>
      </c>
      <c r="BC297" s="480">
        <v>0</v>
      </c>
      <c r="BD297" s="480">
        <v>0</v>
      </c>
      <c r="BE297" s="480">
        <v>0</v>
      </c>
      <c r="BF297" s="481">
        <f t="shared" si="12"/>
        <v>22</v>
      </c>
      <c r="BG297" s="481">
        <f t="shared" si="12"/>
        <v>18</v>
      </c>
      <c r="BH297" s="482">
        <f t="shared" si="13"/>
        <v>0</v>
      </c>
      <c r="BI297" s="482">
        <f t="shared" si="13"/>
        <v>0</v>
      </c>
      <c r="BJ297" s="483">
        <f t="shared" si="14"/>
        <v>22</v>
      </c>
      <c r="BK297" s="483">
        <f t="shared" si="14"/>
        <v>18</v>
      </c>
    </row>
    <row r="298" spans="1:63" ht="24.9" x14ac:dyDescent="0.45">
      <c r="A298" s="480" t="s">
        <v>983</v>
      </c>
      <c r="B298" s="480" t="s">
        <v>461</v>
      </c>
      <c r="C298" s="480" t="s">
        <v>7</v>
      </c>
      <c r="D298" s="480" t="s">
        <v>706</v>
      </c>
      <c r="E298" s="480" t="s">
        <v>707</v>
      </c>
      <c r="F298" s="480">
        <v>0</v>
      </c>
      <c r="G298" s="480">
        <v>0</v>
      </c>
      <c r="H298" s="480">
        <v>15</v>
      </c>
      <c r="I298" s="480">
        <v>9</v>
      </c>
      <c r="J298" s="480">
        <v>5</v>
      </c>
      <c r="K298" s="480">
        <v>2</v>
      </c>
      <c r="L298" s="480">
        <v>3</v>
      </c>
      <c r="M298" s="480">
        <v>5</v>
      </c>
      <c r="N298" s="480">
        <v>0</v>
      </c>
      <c r="O298" s="480">
        <v>0</v>
      </c>
      <c r="P298" s="480">
        <v>0</v>
      </c>
      <c r="Q298" s="480">
        <v>0</v>
      </c>
      <c r="R298" s="480">
        <v>0</v>
      </c>
      <c r="S298" s="480">
        <v>0</v>
      </c>
      <c r="T298" s="480">
        <v>0</v>
      </c>
      <c r="U298" s="480">
        <v>0</v>
      </c>
      <c r="V298" s="480">
        <v>0</v>
      </c>
      <c r="W298" s="480">
        <v>0</v>
      </c>
      <c r="X298" s="480">
        <v>0</v>
      </c>
      <c r="Y298" s="480">
        <v>0</v>
      </c>
      <c r="Z298" s="480">
        <v>0</v>
      </c>
      <c r="AA298" s="480">
        <v>0</v>
      </c>
      <c r="AB298" s="480">
        <v>0</v>
      </c>
      <c r="AC298" s="480">
        <v>0</v>
      </c>
      <c r="AD298" s="480">
        <v>0</v>
      </c>
      <c r="AE298" s="480">
        <v>0</v>
      </c>
      <c r="AF298" s="480">
        <v>0</v>
      </c>
      <c r="AG298" s="480">
        <v>0</v>
      </c>
      <c r="AH298" s="480">
        <v>0</v>
      </c>
      <c r="AI298" s="480">
        <v>0</v>
      </c>
      <c r="AJ298" s="480">
        <v>0</v>
      </c>
      <c r="AK298" s="480">
        <v>0</v>
      </c>
      <c r="AL298" s="480">
        <v>0</v>
      </c>
      <c r="AM298" s="480">
        <v>0</v>
      </c>
      <c r="AN298" s="480">
        <v>0</v>
      </c>
      <c r="AO298" s="480">
        <v>0</v>
      </c>
      <c r="AP298" s="480">
        <v>0</v>
      </c>
      <c r="AQ298" s="480">
        <v>0</v>
      </c>
      <c r="AR298" s="480">
        <v>0</v>
      </c>
      <c r="AS298" s="480">
        <v>0</v>
      </c>
      <c r="AT298" s="480">
        <v>0</v>
      </c>
      <c r="AU298" s="480">
        <v>0</v>
      </c>
      <c r="AV298" s="480">
        <v>0</v>
      </c>
      <c r="AW298" s="480">
        <v>0</v>
      </c>
      <c r="AX298" s="480">
        <v>0</v>
      </c>
      <c r="AY298" s="480">
        <v>0</v>
      </c>
      <c r="AZ298" s="480">
        <v>0</v>
      </c>
      <c r="BA298" s="480">
        <v>0</v>
      </c>
      <c r="BB298" s="480">
        <v>0</v>
      </c>
      <c r="BC298" s="480">
        <v>0</v>
      </c>
      <c r="BD298" s="480">
        <v>0</v>
      </c>
      <c r="BE298" s="480">
        <v>0</v>
      </c>
      <c r="BF298" s="481">
        <f t="shared" si="12"/>
        <v>23</v>
      </c>
      <c r="BG298" s="481">
        <f t="shared" si="12"/>
        <v>16</v>
      </c>
      <c r="BH298" s="482">
        <f t="shared" si="13"/>
        <v>0</v>
      </c>
      <c r="BI298" s="482">
        <f t="shared" si="13"/>
        <v>0</v>
      </c>
      <c r="BJ298" s="483">
        <f t="shared" si="14"/>
        <v>23</v>
      </c>
      <c r="BK298" s="483">
        <f t="shared" si="14"/>
        <v>16</v>
      </c>
    </row>
    <row r="299" spans="1:63" x14ac:dyDescent="0.45">
      <c r="A299" s="480" t="s">
        <v>984</v>
      </c>
      <c r="B299" s="480" t="s">
        <v>461</v>
      </c>
      <c r="C299" s="480" t="s">
        <v>7</v>
      </c>
      <c r="D299" s="480" t="s">
        <v>702</v>
      </c>
      <c r="E299" s="480" t="s">
        <v>725</v>
      </c>
      <c r="F299" s="480">
        <v>0</v>
      </c>
      <c r="G299" s="480">
        <v>0</v>
      </c>
      <c r="H299" s="480">
        <v>0</v>
      </c>
      <c r="I299" s="480">
        <v>0</v>
      </c>
      <c r="J299" s="480">
        <v>6</v>
      </c>
      <c r="K299" s="480">
        <v>5</v>
      </c>
      <c r="L299" s="480">
        <v>9</v>
      </c>
      <c r="M299" s="480">
        <v>1</v>
      </c>
      <c r="N299" s="480">
        <v>4</v>
      </c>
      <c r="O299" s="480">
        <v>4</v>
      </c>
      <c r="P299" s="480">
        <v>5</v>
      </c>
      <c r="Q299" s="480">
        <v>2</v>
      </c>
      <c r="R299" s="480">
        <v>5</v>
      </c>
      <c r="S299" s="480">
        <v>2</v>
      </c>
      <c r="T299" s="480">
        <v>2</v>
      </c>
      <c r="U299" s="480">
        <v>3</v>
      </c>
      <c r="V299" s="480">
        <v>3</v>
      </c>
      <c r="W299" s="480">
        <v>5</v>
      </c>
      <c r="X299" s="480">
        <v>1</v>
      </c>
      <c r="Y299" s="480">
        <v>2</v>
      </c>
      <c r="Z299" s="480">
        <v>0</v>
      </c>
      <c r="AA299" s="480">
        <v>0</v>
      </c>
      <c r="AB299" s="480">
        <v>0</v>
      </c>
      <c r="AC299" s="480">
        <v>0</v>
      </c>
      <c r="AD299" s="480">
        <v>0</v>
      </c>
      <c r="AE299" s="480">
        <v>0</v>
      </c>
      <c r="AF299" s="480">
        <v>0</v>
      </c>
      <c r="AG299" s="480">
        <v>0</v>
      </c>
      <c r="AH299" s="480">
        <v>0</v>
      </c>
      <c r="AI299" s="480">
        <v>0</v>
      </c>
      <c r="AJ299" s="480">
        <v>0</v>
      </c>
      <c r="AK299" s="480">
        <v>0</v>
      </c>
      <c r="AL299" s="480">
        <v>0</v>
      </c>
      <c r="AM299" s="480">
        <v>0</v>
      </c>
      <c r="AN299" s="480">
        <v>0</v>
      </c>
      <c r="AO299" s="480">
        <v>0</v>
      </c>
      <c r="AP299" s="480">
        <v>0</v>
      </c>
      <c r="AQ299" s="480">
        <v>0</v>
      </c>
      <c r="AR299" s="480">
        <v>0</v>
      </c>
      <c r="AS299" s="480">
        <v>0</v>
      </c>
      <c r="AT299" s="480">
        <v>0</v>
      </c>
      <c r="AU299" s="480">
        <v>0</v>
      </c>
      <c r="AV299" s="480">
        <v>0</v>
      </c>
      <c r="AW299" s="480">
        <v>0</v>
      </c>
      <c r="AX299" s="480">
        <v>0</v>
      </c>
      <c r="AY299" s="480">
        <v>0</v>
      </c>
      <c r="AZ299" s="480">
        <v>0</v>
      </c>
      <c r="BA299" s="480">
        <v>0</v>
      </c>
      <c r="BB299" s="480">
        <v>0</v>
      </c>
      <c r="BC299" s="480">
        <v>0</v>
      </c>
      <c r="BD299" s="480">
        <v>0</v>
      </c>
      <c r="BE299" s="480">
        <v>0</v>
      </c>
      <c r="BF299" s="481">
        <f t="shared" si="12"/>
        <v>35</v>
      </c>
      <c r="BG299" s="481">
        <f t="shared" si="12"/>
        <v>24</v>
      </c>
      <c r="BH299" s="482">
        <f t="shared" si="13"/>
        <v>0</v>
      </c>
      <c r="BI299" s="482">
        <f t="shared" si="13"/>
        <v>0</v>
      </c>
      <c r="BJ299" s="483">
        <f t="shared" si="14"/>
        <v>35</v>
      </c>
      <c r="BK299" s="483">
        <f t="shared" si="14"/>
        <v>24</v>
      </c>
    </row>
    <row r="300" spans="1:63" x14ac:dyDescent="0.45">
      <c r="A300" s="480" t="s">
        <v>985</v>
      </c>
      <c r="B300" s="480" t="s">
        <v>461</v>
      </c>
      <c r="C300" s="480" t="s">
        <v>7</v>
      </c>
      <c r="D300" s="480" t="s">
        <v>702</v>
      </c>
      <c r="E300" s="480" t="s">
        <v>725</v>
      </c>
      <c r="F300" s="480">
        <v>0</v>
      </c>
      <c r="G300" s="480">
        <v>0</v>
      </c>
      <c r="H300" s="480">
        <v>1</v>
      </c>
      <c r="I300" s="480">
        <v>3</v>
      </c>
      <c r="J300" s="480">
        <v>3</v>
      </c>
      <c r="K300" s="480">
        <v>4</v>
      </c>
      <c r="L300" s="480">
        <v>2</v>
      </c>
      <c r="M300" s="480">
        <v>9</v>
      </c>
      <c r="N300" s="480">
        <v>6</v>
      </c>
      <c r="O300" s="480">
        <v>6</v>
      </c>
      <c r="P300" s="480">
        <v>5</v>
      </c>
      <c r="Q300" s="480">
        <v>4</v>
      </c>
      <c r="R300" s="480">
        <v>2</v>
      </c>
      <c r="S300" s="480">
        <v>3</v>
      </c>
      <c r="T300" s="480">
        <v>5</v>
      </c>
      <c r="U300" s="480">
        <v>4</v>
      </c>
      <c r="V300" s="480">
        <v>3</v>
      </c>
      <c r="W300" s="480">
        <v>5</v>
      </c>
      <c r="X300" s="480">
        <v>7</v>
      </c>
      <c r="Y300" s="480">
        <v>2</v>
      </c>
      <c r="Z300" s="480">
        <v>0</v>
      </c>
      <c r="AA300" s="480">
        <v>0</v>
      </c>
      <c r="AB300" s="480">
        <v>0</v>
      </c>
      <c r="AC300" s="480">
        <v>0</v>
      </c>
      <c r="AD300" s="480">
        <v>0</v>
      </c>
      <c r="AE300" s="480">
        <v>0</v>
      </c>
      <c r="AF300" s="480">
        <v>0</v>
      </c>
      <c r="AG300" s="480">
        <v>0</v>
      </c>
      <c r="AH300" s="480">
        <v>0</v>
      </c>
      <c r="AI300" s="480">
        <v>0</v>
      </c>
      <c r="AJ300" s="480">
        <v>0</v>
      </c>
      <c r="AK300" s="480">
        <v>0</v>
      </c>
      <c r="AL300" s="480">
        <v>0</v>
      </c>
      <c r="AM300" s="480">
        <v>0</v>
      </c>
      <c r="AN300" s="480">
        <v>0</v>
      </c>
      <c r="AO300" s="480">
        <v>0</v>
      </c>
      <c r="AP300" s="480">
        <v>0</v>
      </c>
      <c r="AQ300" s="480">
        <v>0</v>
      </c>
      <c r="AR300" s="480">
        <v>0</v>
      </c>
      <c r="AS300" s="480">
        <v>0</v>
      </c>
      <c r="AT300" s="480">
        <v>0</v>
      </c>
      <c r="AU300" s="480">
        <v>0</v>
      </c>
      <c r="AV300" s="480">
        <v>0</v>
      </c>
      <c r="AW300" s="480">
        <v>0</v>
      </c>
      <c r="AX300" s="480">
        <v>0</v>
      </c>
      <c r="AY300" s="480">
        <v>0</v>
      </c>
      <c r="AZ300" s="480">
        <v>0</v>
      </c>
      <c r="BA300" s="480">
        <v>0</v>
      </c>
      <c r="BB300" s="480">
        <v>0</v>
      </c>
      <c r="BC300" s="480">
        <v>0</v>
      </c>
      <c r="BD300" s="480">
        <v>0</v>
      </c>
      <c r="BE300" s="480">
        <v>0</v>
      </c>
      <c r="BF300" s="481">
        <f t="shared" si="12"/>
        <v>34</v>
      </c>
      <c r="BG300" s="481">
        <f t="shared" si="12"/>
        <v>40</v>
      </c>
      <c r="BH300" s="482">
        <f t="shared" si="13"/>
        <v>0</v>
      </c>
      <c r="BI300" s="482">
        <f t="shared" si="13"/>
        <v>0</v>
      </c>
      <c r="BJ300" s="483">
        <f t="shared" si="14"/>
        <v>34</v>
      </c>
      <c r="BK300" s="483">
        <f t="shared" si="14"/>
        <v>40</v>
      </c>
    </row>
    <row r="301" spans="1:63" x14ac:dyDescent="0.45">
      <c r="A301" s="480" t="s">
        <v>986</v>
      </c>
      <c r="B301" s="480" t="s">
        <v>461</v>
      </c>
      <c r="C301" s="480" t="s">
        <v>7</v>
      </c>
      <c r="D301" s="480" t="s">
        <v>702</v>
      </c>
      <c r="E301" s="480" t="s">
        <v>725</v>
      </c>
      <c r="F301" s="480">
        <v>0</v>
      </c>
      <c r="G301" s="480">
        <v>0</v>
      </c>
      <c r="H301" s="480">
        <v>0</v>
      </c>
      <c r="I301" s="480">
        <v>0</v>
      </c>
      <c r="J301" s="480">
        <v>5</v>
      </c>
      <c r="K301" s="480">
        <v>2</v>
      </c>
      <c r="L301" s="480">
        <v>2</v>
      </c>
      <c r="M301" s="480">
        <v>5</v>
      </c>
      <c r="N301" s="480">
        <v>8</v>
      </c>
      <c r="O301" s="480">
        <v>2</v>
      </c>
      <c r="P301" s="480">
        <v>3</v>
      </c>
      <c r="Q301" s="480">
        <v>3</v>
      </c>
      <c r="R301" s="480">
        <v>5</v>
      </c>
      <c r="S301" s="480">
        <v>3</v>
      </c>
      <c r="T301" s="480">
        <v>5</v>
      </c>
      <c r="U301" s="480">
        <v>2</v>
      </c>
      <c r="V301" s="480">
        <v>2</v>
      </c>
      <c r="W301" s="480">
        <v>2</v>
      </c>
      <c r="X301" s="480">
        <v>2</v>
      </c>
      <c r="Y301" s="480">
        <v>2</v>
      </c>
      <c r="Z301" s="480">
        <v>0</v>
      </c>
      <c r="AA301" s="480">
        <v>0</v>
      </c>
      <c r="AB301" s="480">
        <v>0</v>
      </c>
      <c r="AC301" s="480">
        <v>0</v>
      </c>
      <c r="AD301" s="480">
        <v>0</v>
      </c>
      <c r="AE301" s="480">
        <v>0</v>
      </c>
      <c r="AF301" s="480">
        <v>0</v>
      </c>
      <c r="AG301" s="480">
        <v>0</v>
      </c>
      <c r="AH301" s="480">
        <v>0</v>
      </c>
      <c r="AI301" s="480">
        <v>0</v>
      </c>
      <c r="AJ301" s="480">
        <v>0</v>
      </c>
      <c r="AK301" s="480">
        <v>0</v>
      </c>
      <c r="AL301" s="480">
        <v>0</v>
      </c>
      <c r="AM301" s="480">
        <v>0</v>
      </c>
      <c r="AN301" s="480">
        <v>0</v>
      </c>
      <c r="AO301" s="480">
        <v>0</v>
      </c>
      <c r="AP301" s="480">
        <v>0</v>
      </c>
      <c r="AQ301" s="480">
        <v>0</v>
      </c>
      <c r="AR301" s="480">
        <v>0</v>
      </c>
      <c r="AS301" s="480">
        <v>0</v>
      </c>
      <c r="AT301" s="480">
        <v>0</v>
      </c>
      <c r="AU301" s="480">
        <v>0</v>
      </c>
      <c r="AV301" s="480">
        <v>0</v>
      </c>
      <c r="AW301" s="480">
        <v>0</v>
      </c>
      <c r="AX301" s="480">
        <v>0</v>
      </c>
      <c r="AY301" s="480">
        <v>0</v>
      </c>
      <c r="AZ301" s="480">
        <v>0</v>
      </c>
      <c r="BA301" s="480">
        <v>0</v>
      </c>
      <c r="BB301" s="480">
        <v>0</v>
      </c>
      <c r="BC301" s="480">
        <v>0</v>
      </c>
      <c r="BD301" s="480">
        <v>0</v>
      </c>
      <c r="BE301" s="480">
        <v>0</v>
      </c>
      <c r="BF301" s="481">
        <f t="shared" si="12"/>
        <v>32</v>
      </c>
      <c r="BG301" s="481">
        <f t="shared" si="12"/>
        <v>21</v>
      </c>
      <c r="BH301" s="482">
        <f t="shared" si="13"/>
        <v>0</v>
      </c>
      <c r="BI301" s="482">
        <f t="shared" si="13"/>
        <v>0</v>
      </c>
      <c r="BJ301" s="483">
        <f t="shared" si="14"/>
        <v>32</v>
      </c>
      <c r="BK301" s="483">
        <f t="shared" si="14"/>
        <v>21</v>
      </c>
    </row>
    <row r="302" spans="1:63" x14ac:dyDescent="0.45">
      <c r="A302" s="480" t="s">
        <v>987</v>
      </c>
      <c r="B302" s="480" t="s">
        <v>461</v>
      </c>
      <c r="C302" s="480" t="s">
        <v>7</v>
      </c>
      <c r="D302" s="480" t="s">
        <v>702</v>
      </c>
      <c r="E302" s="480" t="s">
        <v>725</v>
      </c>
      <c r="F302" s="480">
        <v>0</v>
      </c>
      <c r="G302" s="480">
        <v>0</v>
      </c>
      <c r="H302" s="480">
        <v>0</v>
      </c>
      <c r="I302" s="480">
        <v>0</v>
      </c>
      <c r="J302" s="480">
        <v>4</v>
      </c>
      <c r="K302" s="480">
        <v>1</v>
      </c>
      <c r="L302" s="480">
        <v>2</v>
      </c>
      <c r="M302" s="480">
        <v>2</v>
      </c>
      <c r="N302" s="480">
        <v>5</v>
      </c>
      <c r="O302" s="480">
        <v>5</v>
      </c>
      <c r="P302" s="480">
        <v>5</v>
      </c>
      <c r="Q302" s="480">
        <v>3</v>
      </c>
      <c r="R302" s="480">
        <v>6</v>
      </c>
      <c r="S302" s="480">
        <v>6</v>
      </c>
      <c r="T302" s="480">
        <v>5</v>
      </c>
      <c r="U302" s="480">
        <v>5</v>
      </c>
      <c r="V302" s="480">
        <v>6</v>
      </c>
      <c r="W302" s="480">
        <v>2</v>
      </c>
      <c r="X302" s="480">
        <v>8</v>
      </c>
      <c r="Y302" s="480">
        <v>2</v>
      </c>
      <c r="Z302" s="480">
        <v>0</v>
      </c>
      <c r="AA302" s="480">
        <v>0</v>
      </c>
      <c r="AB302" s="480">
        <v>0</v>
      </c>
      <c r="AC302" s="480">
        <v>0</v>
      </c>
      <c r="AD302" s="480">
        <v>0</v>
      </c>
      <c r="AE302" s="480">
        <v>0</v>
      </c>
      <c r="AF302" s="480">
        <v>0</v>
      </c>
      <c r="AG302" s="480">
        <v>0</v>
      </c>
      <c r="AH302" s="480">
        <v>0</v>
      </c>
      <c r="AI302" s="480">
        <v>0</v>
      </c>
      <c r="AJ302" s="480">
        <v>0</v>
      </c>
      <c r="AK302" s="480">
        <v>0</v>
      </c>
      <c r="AL302" s="480">
        <v>0</v>
      </c>
      <c r="AM302" s="480">
        <v>0</v>
      </c>
      <c r="AN302" s="480">
        <v>0</v>
      </c>
      <c r="AO302" s="480">
        <v>0</v>
      </c>
      <c r="AP302" s="480">
        <v>0</v>
      </c>
      <c r="AQ302" s="480">
        <v>0</v>
      </c>
      <c r="AR302" s="480">
        <v>0</v>
      </c>
      <c r="AS302" s="480">
        <v>0</v>
      </c>
      <c r="AT302" s="480">
        <v>0</v>
      </c>
      <c r="AU302" s="480">
        <v>0</v>
      </c>
      <c r="AV302" s="480">
        <v>0</v>
      </c>
      <c r="AW302" s="480">
        <v>0</v>
      </c>
      <c r="AX302" s="480">
        <v>0</v>
      </c>
      <c r="AY302" s="480">
        <v>0</v>
      </c>
      <c r="AZ302" s="480">
        <v>0</v>
      </c>
      <c r="BA302" s="480">
        <v>0</v>
      </c>
      <c r="BB302" s="480">
        <v>0</v>
      </c>
      <c r="BC302" s="480">
        <v>0</v>
      </c>
      <c r="BD302" s="480">
        <v>0</v>
      </c>
      <c r="BE302" s="480">
        <v>0</v>
      </c>
      <c r="BF302" s="481">
        <f t="shared" si="12"/>
        <v>41</v>
      </c>
      <c r="BG302" s="481">
        <f t="shared" si="12"/>
        <v>26</v>
      </c>
      <c r="BH302" s="482">
        <f t="shared" si="13"/>
        <v>0</v>
      </c>
      <c r="BI302" s="482">
        <f t="shared" si="13"/>
        <v>0</v>
      </c>
      <c r="BJ302" s="483">
        <f t="shared" si="14"/>
        <v>41</v>
      </c>
      <c r="BK302" s="483">
        <f t="shared" si="14"/>
        <v>26</v>
      </c>
    </row>
    <row r="303" spans="1:63" x14ac:dyDescent="0.45">
      <c r="A303" s="480" t="s">
        <v>988</v>
      </c>
      <c r="B303" s="480" t="s">
        <v>461</v>
      </c>
      <c r="C303" s="480" t="s">
        <v>8</v>
      </c>
      <c r="D303" s="480" t="s">
        <v>702</v>
      </c>
      <c r="E303" s="480" t="s">
        <v>725</v>
      </c>
      <c r="F303" s="480">
        <v>0</v>
      </c>
      <c r="G303" s="480">
        <v>0</v>
      </c>
      <c r="H303" s="480">
        <v>0</v>
      </c>
      <c r="I303" s="480">
        <v>0</v>
      </c>
      <c r="J303" s="480">
        <v>0</v>
      </c>
      <c r="K303" s="480">
        <v>0</v>
      </c>
      <c r="L303" s="480">
        <v>0</v>
      </c>
      <c r="M303" s="480">
        <v>0</v>
      </c>
      <c r="N303" s="480">
        <v>0</v>
      </c>
      <c r="O303" s="480">
        <v>0</v>
      </c>
      <c r="P303" s="480">
        <v>0</v>
      </c>
      <c r="Q303" s="480">
        <v>0</v>
      </c>
      <c r="R303" s="480">
        <v>0</v>
      </c>
      <c r="S303" s="480">
        <v>0</v>
      </c>
      <c r="T303" s="480">
        <v>0</v>
      </c>
      <c r="U303" s="480">
        <v>0</v>
      </c>
      <c r="V303" s="480">
        <v>0</v>
      </c>
      <c r="W303" s="480">
        <v>0</v>
      </c>
      <c r="X303" s="480">
        <v>0</v>
      </c>
      <c r="Y303" s="480">
        <v>0</v>
      </c>
      <c r="Z303" s="480">
        <v>223</v>
      </c>
      <c r="AA303" s="480">
        <v>342</v>
      </c>
      <c r="AB303" s="480">
        <v>208</v>
      </c>
      <c r="AC303" s="480">
        <v>346</v>
      </c>
      <c r="AD303" s="480">
        <v>179</v>
      </c>
      <c r="AE303" s="480">
        <v>324</v>
      </c>
      <c r="AF303" s="480">
        <v>0</v>
      </c>
      <c r="AG303" s="480">
        <v>0</v>
      </c>
      <c r="AH303" s="480">
        <v>0</v>
      </c>
      <c r="AI303" s="480">
        <v>0</v>
      </c>
      <c r="AJ303" s="480">
        <v>0</v>
      </c>
      <c r="AK303" s="480">
        <v>0</v>
      </c>
      <c r="AL303" s="480">
        <v>0</v>
      </c>
      <c r="AM303" s="480">
        <v>0</v>
      </c>
      <c r="AN303" s="480">
        <v>0</v>
      </c>
      <c r="AO303" s="480">
        <v>0</v>
      </c>
      <c r="AP303" s="480">
        <v>0</v>
      </c>
      <c r="AQ303" s="480">
        <v>0</v>
      </c>
      <c r="AR303" s="480">
        <v>0</v>
      </c>
      <c r="AS303" s="480">
        <v>0</v>
      </c>
      <c r="AT303" s="480">
        <v>0</v>
      </c>
      <c r="AU303" s="480">
        <v>0</v>
      </c>
      <c r="AV303" s="480">
        <v>0</v>
      </c>
      <c r="AW303" s="480">
        <v>0</v>
      </c>
      <c r="AX303" s="480">
        <v>0</v>
      </c>
      <c r="AY303" s="480">
        <v>0</v>
      </c>
      <c r="AZ303" s="480">
        <v>0</v>
      </c>
      <c r="BA303" s="480">
        <v>0</v>
      </c>
      <c r="BB303" s="480">
        <v>0</v>
      </c>
      <c r="BC303" s="480">
        <v>0</v>
      </c>
      <c r="BD303" s="480">
        <v>0</v>
      </c>
      <c r="BE303" s="480">
        <v>0</v>
      </c>
      <c r="BF303" s="481">
        <f t="shared" si="12"/>
        <v>610</v>
      </c>
      <c r="BG303" s="481">
        <f t="shared" si="12"/>
        <v>1012</v>
      </c>
      <c r="BH303" s="482">
        <f t="shared" si="13"/>
        <v>0</v>
      </c>
      <c r="BI303" s="482">
        <f t="shared" si="13"/>
        <v>0</v>
      </c>
      <c r="BJ303" s="483">
        <f t="shared" si="14"/>
        <v>610</v>
      </c>
      <c r="BK303" s="483">
        <f t="shared" si="14"/>
        <v>1012</v>
      </c>
    </row>
    <row r="304" spans="1:63" ht="24.9" x14ac:dyDescent="0.45">
      <c r="A304" s="480" t="s">
        <v>989</v>
      </c>
      <c r="B304" s="480" t="s">
        <v>461</v>
      </c>
      <c r="C304" s="480" t="s">
        <v>8</v>
      </c>
      <c r="D304" s="480" t="s">
        <v>706</v>
      </c>
      <c r="E304" s="480" t="s">
        <v>707</v>
      </c>
      <c r="F304" s="480">
        <v>6</v>
      </c>
      <c r="G304" s="480">
        <v>7</v>
      </c>
      <c r="H304" s="480">
        <v>21</v>
      </c>
      <c r="I304" s="480">
        <v>19</v>
      </c>
      <c r="J304" s="480">
        <v>25</v>
      </c>
      <c r="K304" s="480">
        <v>24</v>
      </c>
      <c r="L304" s="480">
        <v>26</v>
      </c>
      <c r="M304" s="480">
        <v>21</v>
      </c>
      <c r="N304" s="480">
        <v>24</v>
      </c>
      <c r="O304" s="480">
        <v>27</v>
      </c>
      <c r="P304" s="480">
        <v>28</v>
      </c>
      <c r="Q304" s="480">
        <v>24</v>
      </c>
      <c r="R304" s="480">
        <v>26</v>
      </c>
      <c r="S304" s="480">
        <v>28</v>
      </c>
      <c r="T304" s="480">
        <v>21</v>
      </c>
      <c r="U304" s="480">
        <v>23</v>
      </c>
      <c r="V304" s="480">
        <v>20</v>
      </c>
      <c r="W304" s="480">
        <v>19</v>
      </c>
      <c r="X304" s="480">
        <v>21</v>
      </c>
      <c r="Y304" s="480">
        <v>23</v>
      </c>
      <c r="Z304" s="480">
        <v>0</v>
      </c>
      <c r="AA304" s="480">
        <v>0</v>
      </c>
      <c r="AB304" s="480">
        <v>0</v>
      </c>
      <c r="AC304" s="480">
        <v>0</v>
      </c>
      <c r="AD304" s="480">
        <v>0</v>
      </c>
      <c r="AE304" s="480">
        <v>0</v>
      </c>
      <c r="AF304" s="480">
        <v>0</v>
      </c>
      <c r="AG304" s="480">
        <v>0</v>
      </c>
      <c r="AH304" s="480">
        <v>0</v>
      </c>
      <c r="AI304" s="480">
        <v>0</v>
      </c>
      <c r="AJ304" s="480">
        <v>0</v>
      </c>
      <c r="AK304" s="480">
        <v>0</v>
      </c>
      <c r="AL304" s="480">
        <v>0</v>
      </c>
      <c r="AM304" s="480">
        <v>0</v>
      </c>
      <c r="AN304" s="480">
        <v>0</v>
      </c>
      <c r="AO304" s="480">
        <v>0</v>
      </c>
      <c r="AP304" s="480">
        <v>0</v>
      </c>
      <c r="AQ304" s="480">
        <v>0</v>
      </c>
      <c r="AR304" s="480">
        <v>0</v>
      </c>
      <c r="AS304" s="480">
        <v>0</v>
      </c>
      <c r="AT304" s="480">
        <v>0</v>
      </c>
      <c r="AU304" s="480">
        <v>0</v>
      </c>
      <c r="AV304" s="480">
        <v>0</v>
      </c>
      <c r="AW304" s="480">
        <v>0</v>
      </c>
      <c r="AX304" s="480">
        <v>0</v>
      </c>
      <c r="AY304" s="480">
        <v>0</v>
      </c>
      <c r="AZ304" s="480">
        <v>0</v>
      </c>
      <c r="BA304" s="480">
        <v>0</v>
      </c>
      <c r="BB304" s="480">
        <v>0</v>
      </c>
      <c r="BC304" s="480">
        <v>0</v>
      </c>
      <c r="BD304" s="480">
        <v>0</v>
      </c>
      <c r="BE304" s="480">
        <v>0</v>
      </c>
      <c r="BF304" s="481">
        <f t="shared" si="12"/>
        <v>218</v>
      </c>
      <c r="BG304" s="481">
        <f t="shared" si="12"/>
        <v>215</v>
      </c>
      <c r="BH304" s="482">
        <f t="shared" si="13"/>
        <v>0</v>
      </c>
      <c r="BI304" s="482">
        <f t="shared" si="13"/>
        <v>0</v>
      </c>
      <c r="BJ304" s="483">
        <f t="shared" si="14"/>
        <v>218</v>
      </c>
      <c r="BK304" s="483">
        <f t="shared" si="14"/>
        <v>215</v>
      </c>
    </row>
    <row r="305" spans="1:63" ht="24.9" x14ac:dyDescent="0.45">
      <c r="A305" s="480" t="s">
        <v>990</v>
      </c>
      <c r="B305" s="480" t="s">
        <v>461</v>
      </c>
      <c r="C305" s="480" t="s">
        <v>8</v>
      </c>
      <c r="D305" s="480" t="s">
        <v>706</v>
      </c>
      <c r="E305" s="480" t="s">
        <v>707</v>
      </c>
      <c r="F305" s="480">
        <v>0</v>
      </c>
      <c r="G305" s="480">
        <v>0</v>
      </c>
      <c r="H305" s="480">
        <v>146</v>
      </c>
      <c r="I305" s="480">
        <v>119</v>
      </c>
      <c r="J305" s="480">
        <v>153</v>
      </c>
      <c r="K305" s="480">
        <v>132</v>
      </c>
      <c r="L305" s="480">
        <v>163</v>
      </c>
      <c r="M305" s="480">
        <v>155</v>
      </c>
      <c r="N305" s="480">
        <v>183</v>
      </c>
      <c r="O305" s="480">
        <v>178</v>
      </c>
      <c r="P305" s="480">
        <v>214</v>
      </c>
      <c r="Q305" s="480">
        <v>162</v>
      </c>
      <c r="R305" s="480">
        <v>220</v>
      </c>
      <c r="S305" s="480">
        <v>172</v>
      </c>
      <c r="T305" s="480">
        <v>185</v>
      </c>
      <c r="U305" s="480">
        <v>199</v>
      </c>
      <c r="V305" s="480">
        <v>199</v>
      </c>
      <c r="W305" s="480">
        <v>182</v>
      </c>
      <c r="X305" s="480">
        <v>188</v>
      </c>
      <c r="Y305" s="480">
        <v>190</v>
      </c>
      <c r="Z305" s="480">
        <v>170</v>
      </c>
      <c r="AA305" s="480">
        <v>137</v>
      </c>
      <c r="AB305" s="480">
        <v>181</v>
      </c>
      <c r="AC305" s="480">
        <v>166</v>
      </c>
      <c r="AD305" s="480">
        <v>183</v>
      </c>
      <c r="AE305" s="480">
        <v>140</v>
      </c>
      <c r="AF305" s="480">
        <v>0</v>
      </c>
      <c r="AG305" s="480">
        <v>0</v>
      </c>
      <c r="AH305" s="480">
        <v>0</v>
      </c>
      <c r="AI305" s="480">
        <v>0</v>
      </c>
      <c r="AJ305" s="480">
        <v>0</v>
      </c>
      <c r="AK305" s="480">
        <v>0</v>
      </c>
      <c r="AL305" s="480">
        <v>0</v>
      </c>
      <c r="AM305" s="480">
        <v>0</v>
      </c>
      <c r="AN305" s="480">
        <v>0</v>
      </c>
      <c r="AO305" s="480">
        <v>0</v>
      </c>
      <c r="AP305" s="480">
        <v>0</v>
      </c>
      <c r="AQ305" s="480">
        <v>0</v>
      </c>
      <c r="AR305" s="480">
        <v>0</v>
      </c>
      <c r="AS305" s="480">
        <v>0</v>
      </c>
      <c r="AT305" s="480">
        <v>0</v>
      </c>
      <c r="AU305" s="480">
        <v>0</v>
      </c>
      <c r="AV305" s="480">
        <v>0</v>
      </c>
      <c r="AW305" s="480">
        <v>0</v>
      </c>
      <c r="AX305" s="480">
        <v>0</v>
      </c>
      <c r="AY305" s="480">
        <v>0</v>
      </c>
      <c r="AZ305" s="480">
        <v>0</v>
      </c>
      <c r="BA305" s="480">
        <v>0</v>
      </c>
      <c r="BB305" s="480">
        <v>0</v>
      </c>
      <c r="BC305" s="480">
        <v>0</v>
      </c>
      <c r="BD305" s="480">
        <v>0</v>
      </c>
      <c r="BE305" s="480">
        <v>0</v>
      </c>
      <c r="BF305" s="481">
        <f t="shared" si="12"/>
        <v>2185</v>
      </c>
      <c r="BG305" s="481">
        <f t="shared" si="12"/>
        <v>1932</v>
      </c>
      <c r="BH305" s="482">
        <f t="shared" si="13"/>
        <v>0</v>
      </c>
      <c r="BI305" s="482">
        <f t="shared" si="13"/>
        <v>0</v>
      </c>
      <c r="BJ305" s="483">
        <f t="shared" si="14"/>
        <v>2185</v>
      </c>
      <c r="BK305" s="483">
        <f t="shared" si="14"/>
        <v>1932</v>
      </c>
    </row>
    <row r="306" spans="1:63" ht="24.9" x14ac:dyDescent="0.45">
      <c r="A306" s="480" t="s">
        <v>991</v>
      </c>
      <c r="B306" s="480" t="s">
        <v>461</v>
      </c>
      <c r="C306" s="480" t="s">
        <v>8</v>
      </c>
      <c r="D306" s="480" t="s">
        <v>706</v>
      </c>
      <c r="E306" s="480" t="s">
        <v>707</v>
      </c>
      <c r="F306" s="480">
        <v>0</v>
      </c>
      <c r="G306" s="480">
        <v>0</v>
      </c>
      <c r="H306" s="480">
        <v>40</v>
      </c>
      <c r="I306" s="480">
        <v>33</v>
      </c>
      <c r="J306" s="480">
        <v>43</v>
      </c>
      <c r="K306" s="480">
        <v>39</v>
      </c>
      <c r="L306" s="480">
        <v>50</v>
      </c>
      <c r="M306" s="480">
        <v>49</v>
      </c>
      <c r="N306" s="480">
        <v>46</v>
      </c>
      <c r="O306" s="480">
        <v>32</v>
      </c>
      <c r="P306" s="480">
        <v>51</v>
      </c>
      <c r="Q306" s="480">
        <v>53</v>
      </c>
      <c r="R306" s="480">
        <v>34</v>
      </c>
      <c r="S306" s="480">
        <v>40</v>
      </c>
      <c r="T306" s="480">
        <v>37</v>
      </c>
      <c r="U306" s="480">
        <v>46</v>
      </c>
      <c r="V306" s="480">
        <v>42</v>
      </c>
      <c r="W306" s="480">
        <v>34</v>
      </c>
      <c r="X306" s="480">
        <v>43</v>
      </c>
      <c r="Y306" s="480">
        <v>37</v>
      </c>
      <c r="Z306" s="480">
        <v>0</v>
      </c>
      <c r="AA306" s="480">
        <v>0</v>
      </c>
      <c r="AB306" s="480">
        <v>0</v>
      </c>
      <c r="AC306" s="480">
        <v>0</v>
      </c>
      <c r="AD306" s="480">
        <v>0</v>
      </c>
      <c r="AE306" s="480">
        <v>0</v>
      </c>
      <c r="AF306" s="480">
        <v>0</v>
      </c>
      <c r="AG306" s="480">
        <v>0</v>
      </c>
      <c r="AH306" s="480">
        <v>0</v>
      </c>
      <c r="AI306" s="480">
        <v>0</v>
      </c>
      <c r="AJ306" s="480">
        <v>0</v>
      </c>
      <c r="AK306" s="480">
        <v>0</v>
      </c>
      <c r="AL306" s="480">
        <v>0</v>
      </c>
      <c r="AM306" s="480">
        <v>0</v>
      </c>
      <c r="AN306" s="480">
        <v>0</v>
      </c>
      <c r="AO306" s="480">
        <v>0</v>
      </c>
      <c r="AP306" s="480">
        <v>0</v>
      </c>
      <c r="AQ306" s="480">
        <v>0</v>
      </c>
      <c r="AR306" s="480">
        <v>0</v>
      </c>
      <c r="AS306" s="480">
        <v>0</v>
      </c>
      <c r="AT306" s="480">
        <v>0</v>
      </c>
      <c r="AU306" s="480">
        <v>0</v>
      </c>
      <c r="AV306" s="480">
        <v>0</v>
      </c>
      <c r="AW306" s="480">
        <v>0</v>
      </c>
      <c r="AX306" s="480">
        <v>0</v>
      </c>
      <c r="AY306" s="480">
        <v>0</v>
      </c>
      <c r="AZ306" s="480">
        <v>0</v>
      </c>
      <c r="BA306" s="480">
        <v>0</v>
      </c>
      <c r="BB306" s="480">
        <v>0</v>
      </c>
      <c r="BC306" s="480">
        <v>0</v>
      </c>
      <c r="BD306" s="480">
        <v>0</v>
      </c>
      <c r="BE306" s="480">
        <v>0</v>
      </c>
      <c r="BF306" s="481">
        <f t="shared" si="12"/>
        <v>386</v>
      </c>
      <c r="BG306" s="481">
        <f t="shared" si="12"/>
        <v>363</v>
      </c>
      <c r="BH306" s="482">
        <f t="shared" si="13"/>
        <v>0</v>
      </c>
      <c r="BI306" s="482">
        <f t="shared" si="13"/>
        <v>0</v>
      </c>
      <c r="BJ306" s="483">
        <f t="shared" si="14"/>
        <v>386</v>
      </c>
      <c r="BK306" s="483">
        <f t="shared" si="14"/>
        <v>363</v>
      </c>
    </row>
    <row r="307" spans="1:63" x14ac:dyDescent="0.45">
      <c r="A307" s="480" t="s">
        <v>992</v>
      </c>
      <c r="B307" s="480" t="s">
        <v>461</v>
      </c>
      <c r="C307" s="480" t="s">
        <v>8</v>
      </c>
      <c r="D307" s="480" t="s">
        <v>702</v>
      </c>
      <c r="E307" s="480" t="s">
        <v>725</v>
      </c>
      <c r="F307" s="480">
        <v>0</v>
      </c>
      <c r="G307" s="480">
        <v>0</v>
      </c>
      <c r="H307" s="480">
        <v>19</v>
      </c>
      <c r="I307" s="480">
        <v>11</v>
      </c>
      <c r="J307" s="480">
        <v>25</v>
      </c>
      <c r="K307" s="480">
        <v>26</v>
      </c>
      <c r="L307" s="480">
        <v>29</v>
      </c>
      <c r="M307" s="480">
        <v>21</v>
      </c>
      <c r="N307" s="480">
        <v>38</v>
      </c>
      <c r="O307" s="480">
        <v>29</v>
      </c>
      <c r="P307" s="480">
        <v>54</v>
      </c>
      <c r="Q307" s="480">
        <v>32</v>
      </c>
      <c r="R307" s="480">
        <v>42</v>
      </c>
      <c r="S307" s="480">
        <v>33</v>
      </c>
      <c r="T307" s="480">
        <v>27</v>
      </c>
      <c r="U307" s="480">
        <v>45</v>
      </c>
      <c r="V307" s="480">
        <v>37</v>
      </c>
      <c r="W307" s="480">
        <v>36</v>
      </c>
      <c r="X307" s="480">
        <v>43</v>
      </c>
      <c r="Y307" s="480">
        <v>41</v>
      </c>
      <c r="Z307" s="480">
        <v>0</v>
      </c>
      <c r="AA307" s="480">
        <v>0</v>
      </c>
      <c r="AB307" s="480">
        <v>0</v>
      </c>
      <c r="AC307" s="480">
        <v>0</v>
      </c>
      <c r="AD307" s="480">
        <v>0</v>
      </c>
      <c r="AE307" s="480">
        <v>0</v>
      </c>
      <c r="AF307" s="480">
        <v>0</v>
      </c>
      <c r="AG307" s="480">
        <v>0</v>
      </c>
      <c r="AH307" s="480">
        <v>0</v>
      </c>
      <c r="AI307" s="480">
        <v>0</v>
      </c>
      <c r="AJ307" s="480">
        <v>0</v>
      </c>
      <c r="AK307" s="480">
        <v>0</v>
      </c>
      <c r="AL307" s="480">
        <v>0</v>
      </c>
      <c r="AM307" s="480">
        <v>0</v>
      </c>
      <c r="AN307" s="480">
        <v>0</v>
      </c>
      <c r="AO307" s="480">
        <v>0</v>
      </c>
      <c r="AP307" s="480">
        <v>0</v>
      </c>
      <c r="AQ307" s="480">
        <v>0</v>
      </c>
      <c r="AR307" s="480">
        <v>0</v>
      </c>
      <c r="AS307" s="480">
        <v>0</v>
      </c>
      <c r="AT307" s="480">
        <v>0</v>
      </c>
      <c r="AU307" s="480">
        <v>0</v>
      </c>
      <c r="AV307" s="480">
        <v>0</v>
      </c>
      <c r="AW307" s="480">
        <v>0</v>
      </c>
      <c r="AX307" s="480">
        <v>0</v>
      </c>
      <c r="AY307" s="480">
        <v>0</v>
      </c>
      <c r="AZ307" s="480">
        <v>0</v>
      </c>
      <c r="BA307" s="480">
        <v>0</v>
      </c>
      <c r="BB307" s="480">
        <v>0</v>
      </c>
      <c r="BC307" s="480">
        <v>0</v>
      </c>
      <c r="BD307" s="480">
        <v>0</v>
      </c>
      <c r="BE307" s="480">
        <v>0</v>
      </c>
      <c r="BF307" s="481">
        <f t="shared" si="12"/>
        <v>314</v>
      </c>
      <c r="BG307" s="481">
        <f t="shared" si="12"/>
        <v>274</v>
      </c>
      <c r="BH307" s="482">
        <f t="shared" si="13"/>
        <v>0</v>
      </c>
      <c r="BI307" s="482">
        <f t="shared" si="13"/>
        <v>0</v>
      </c>
      <c r="BJ307" s="483">
        <f t="shared" si="14"/>
        <v>314</v>
      </c>
      <c r="BK307" s="483">
        <f t="shared" si="14"/>
        <v>274</v>
      </c>
    </row>
    <row r="308" spans="1:63" x14ac:dyDescent="0.45">
      <c r="A308" s="480" t="s">
        <v>993</v>
      </c>
      <c r="B308" s="480" t="s">
        <v>461</v>
      </c>
      <c r="C308" s="480" t="s">
        <v>8</v>
      </c>
      <c r="D308" s="480" t="s">
        <v>702</v>
      </c>
      <c r="E308" s="480" t="s">
        <v>725</v>
      </c>
      <c r="F308" s="480">
        <v>0</v>
      </c>
      <c r="G308" s="480">
        <v>0</v>
      </c>
      <c r="H308" s="480">
        <v>13</v>
      </c>
      <c r="I308" s="480">
        <v>7</v>
      </c>
      <c r="J308" s="480">
        <v>34</v>
      </c>
      <c r="K308" s="480">
        <v>27</v>
      </c>
      <c r="L308" s="480">
        <v>31</v>
      </c>
      <c r="M308" s="480">
        <v>39</v>
      </c>
      <c r="N308" s="480">
        <v>97</v>
      </c>
      <c r="O308" s="480">
        <v>74</v>
      </c>
      <c r="P308" s="480">
        <v>63</v>
      </c>
      <c r="Q308" s="480">
        <v>56</v>
      </c>
      <c r="R308" s="480">
        <v>55</v>
      </c>
      <c r="S308" s="480">
        <v>56</v>
      </c>
      <c r="T308" s="480">
        <v>51</v>
      </c>
      <c r="U308" s="480">
        <v>58</v>
      </c>
      <c r="V308" s="480">
        <v>68</v>
      </c>
      <c r="W308" s="480">
        <v>47</v>
      </c>
      <c r="X308" s="480">
        <v>56</v>
      </c>
      <c r="Y308" s="480">
        <v>54</v>
      </c>
      <c r="Z308" s="480">
        <v>0</v>
      </c>
      <c r="AA308" s="480">
        <v>0</v>
      </c>
      <c r="AB308" s="480">
        <v>0</v>
      </c>
      <c r="AC308" s="480">
        <v>0</v>
      </c>
      <c r="AD308" s="480">
        <v>0</v>
      </c>
      <c r="AE308" s="480">
        <v>0</v>
      </c>
      <c r="AF308" s="480">
        <v>0</v>
      </c>
      <c r="AG308" s="480">
        <v>0</v>
      </c>
      <c r="AH308" s="480">
        <v>0</v>
      </c>
      <c r="AI308" s="480">
        <v>0</v>
      </c>
      <c r="AJ308" s="480">
        <v>0</v>
      </c>
      <c r="AK308" s="480">
        <v>0</v>
      </c>
      <c r="AL308" s="480">
        <v>0</v>
      </c>
      <c r="AM308" s="480">
        <v>0</v>
      </c>
      <c r="AN308" s="480">
        <v>0</v>
      </c>
      <c r="AO308" s="480">
        <v>0</v>
      </c>
      <c r="AP308" s="480">
        <v>0</v>
      </c>
      <c r="AQ308" s="480">
        <v>0</v>
      </c>
      <c r="AR308" s="480">
        <v>0</v>
      </c>
      <c r="AS308" s="480">
        <v>0</v>
      </c>
      <c r="AT308" s="480">
        <v>0</v>
      </c>
      <c r="AU308" s="480">
        <v>0</v>
      </c>
      <c r="AV308" s="480">
        <v>0</v>
      </c>
      <c r="AW308" s="480">
        <v>0</v>
      </c>
      <c r="AX308" s="480">
        <v>0</v>
      </c>
      <c r="AY308" s="480">
        <v>0</v>
      </c>
      <c r="AZ308" s="480">
        <v>0</v>
      </c>
      <c r="BA308" s="480">
        <v>0</v>
      </c>
      <c r="BB308" s="480">
        <v>0</v>
      </c>
      <c r="BC308" s="480">
        <v>0</v>
      </c>
      <c r="BD308" s="480">
        <v>0</v>
      </c>
      <c r="BE308" s="480">
        <v>0</v>
      </c>
      <c r="BF308" s="481">
        <f t="shared" si="12"/>
        <v>468</v>
      </c>
      <c r="BG308" s="481">
        <f t="shared" si="12"/>
        <v>418</v>
      </c>
      <c r="BH308" s="482">
        <f t="shared" si="13"/>
        <v>0</v>
      </c>
      <c r="BI308" s="482">
        <f t="shared" si="13"/>
        <v>0</v>
      </c>
      <c r="BJ308" s="483">
        <f t="shared" si="14"/>
        <v>468</v>
      </c>
      <c r="BK308" s="483">
        <f t="shared" si="14"/>
        <v>418</v>
      </c>
    </row>
    <row r="309" spans="1:63" x14ac:dyDescent="0.45">
      <c r="A309" s="480" t="s">
        <v>994</v>
      </c>
      <c r="B309" s="480" t="s">
        <v>461</v>
      </c>
      <c r="C309" s="480" t="s">
        <v>8</v>
      </c>
      <c r="D309" s="480" t="s">
        <v>702</v>
      </c>
      <c r="E309" s="480" t="s">
        <v>725</v>
      </c>
      <c r="F309" s="480">
        <v>0</v>
      </c>
      <c r="G309" s="480">
        <v>0</v>
      </c>
      <c r="H309" s="480">
        <v>15</v>
      </c>
      <c r="I309" s="480">
        <v>13</v>
      </c>
      <c r="J309" s="480">
        <v>13</v>
      </c>
      <c r="K309" s="480">
        <v>27</v>
      </c>
      <c r="L309" s="480">
        <v>27</v>
      </c>
      <c r="M309" s="480">
        <v>26</v>
      </c>
      <c r="N309" s="480">
        <v>57</v>
      </c>
      <c r="O309" s="480">
        <v>35</v>
      </c>
      <c r="P309" s="480">
        <v>45</v>
      </c>
      <c r="Q309" s="480">
        <v>27</v>
      </c>
      <c r="R309" s="480">
        <v>30</v>
      </c>
      <c r="S309" s="480">
        <v>32</v>
      </c>
      <c r="T309" s="480">
        <v>37</v>
      </c>
      <c r="U309" s="480">
        <v>26</v>
      </c>
      <c r="V309" s="480">
        <v>30</v>
      </c>
      <c r="W309" s="480">
        <v>37</v>
      </c>
      <c r="X309" s="480">
        <v>30</v>
      </c>
      <c r="Y309" s="480">
        <v>29</v>
      </c>
      <c r="Z309" s="480">
        <v>0</v>
      </c>
      <c r="AA309" s="480">
        <v>0</v>
      </c>
      <c r="AB309" s="480">
        <v>0</v>
      </c>
      <c r="AC309" s="480">
        <v>0</v>
      </c>
      <c r="AD309" s="480">
        <v>0</v>
      </c>
      <c r="AE309" s="480">
        <v>0</v>
      </c>
      <c r="AF309" s="480">
        <v>0</v>
      </c>
      <c r="AG309" s="480">
        <v>0</v>
      </c>
      <c r="AH309" s="480">
        <v>0</v>
      </c>
      <c r="AI309" s="480">
        <v>0</v>
      </c>
      <c r="AJ309" s="480">
        <v>0</v>
      </c>
      <c r="AK309" s="480">
        <v>0</v>
      </c>
      <c r="AL309" s="480">
        <v>0</v>
      </c>
      <c r="AM309" s="480">
        <v>0</v>
      </c>
      <c r="AN309" s="480">
        <v>0</v>
      </c>
      <c r="AO309" s="480">
        <v>0</v>
      </c>
      <c r="AP309" s="480">
        <v>0</v>
      </c>
      <c r="AQ309" s="480">
        <v>0</v>
      </c>
      <c r="AR309" s="480">
        <v>0</v>
      </c>
      <c r="AS309" s="480">
        <v>0</v>
      </c>
      <c r="AT309" s="480">
        <v>0</v>
      </c>
      <c r="AU309" s="480">
        <v>0</v>
      </c>
      <c r="AV309" s="480">
        <v>0</v>
      </c>
      <c r="AW309" s="480">
        <v>0</v>
      </c>
      <c r="AX309" s="480">
        <v>0</v>
      </c>
      <c r="AY309" s="480">
        <v>0</v>
      </c>
      <c r="AZ309" s="480">
        <v>0</v>
      </c>
      <c r="BA309" s="480">
        <v>0</v>
      </c>
      <c r="BB309" s="480">
        <v>0</v>
      </c>
      <c r="BC309" s="480">
        <v>0</v>
      </c>
      <c r="BD309" s="480">
        <v>0</v>
      </c>
      <c r="BE309" s="480">
        <v>0</v>
      </c>
      <c r="BF309" s="481">
        <f t="shared" si="12"/>
        <v>284</v>
      </c>
      <c r="BG309" s="481">
        <f t="shared" si="12"/>
        <v>252</v>
      </c>
      <c r="BH309" s="482">
        <f t="shared" si="13"/>
        <v>0</v>
      </c>
      <c r="BI309" s="482">
        <f t="shared" si="13"/>
        <v>0</v>
      </c>
      <c r="BJ309" s="483">
        <f t="shared" si="14"/>
        <v>284</v>
      </c>
      <c r="BK309" s="483">
        <f t="shared" si="14"/>
        <v>252</v>
      </c>
    </row>
    <row r="310" spans="1:63" x14ac:dyDescent="0.45">
      <c r="A310" s="480" t="s">
        <v>995</v>
      </c>
      <c r="B310" s="480" t="s">
        <v>461</v>
      </c>
      <c r="C310" s="480" t="s">
        <v>8</v>
      </c>
      <c r="D310" s="480" t="s">
        <v>702</v>
      </c>
      <c r="E310" s="480" t="s">
        <v>725</v>
      </c>
      <c r="F310" s="480">
        <v>0</v>
      </c>
      <c r="G310" s="480">
        <v>0</v>
      </c>
      <c r="H310" s="480">
        <v>11</v>
      </c>
      <c r="I310" s="480">
        <v>13</v>
      </c>
      <c r="J310" s="480">
        <v>13</v>
      </c>
      <c r="K310" s="480">
        <v>8</v>
      </c>
      <c r="L310" s="480">
        <v>10</v>
      </c>
      <c r="M310" s="480">
        <v>11</v>
      </c>
      <c r="N310" s="480">
        <v>9</v>
      </c>
      <c r="O310" s="480">
        <v>15</v>
      </c>
      <c r="P310" s="480">
        <v>18</v>
      </c>
      <c r="Q310" s="480">
        <v>8</v>
      </c>
      <c r="R310" s="480">
        <v>13</v>
      </c>
      <c r="S310" s="480">
        <v>12</v>
      </c>
      <c r="T310" s="480">
        <v>12</v>
      </c>
      <c r="U310" s="480">
        <v>11</v>
      </c>
      <c r="V310" s="480">
        <v>12</v>
      </c>
      <c r="W310" s="480">
        <v>10</v>
      </c>
      <c r="X310" s="480">
        <v>17</v>
      </c>
      <c r="Y310" s="480">
        <v>9</v>
      </c>
      <c r="Z310" s="480">
        <v>0</v>
      </c>
      <c r="AA310" s="480">
        <v>0</v>
      </c>
      <c r="AB310" s="480">
        <v>0</v>
      </c>
      <c r="AC310" s="480">
        <v>0</v>
      </c>
      <c r="AD310" s="480">
        <v>0</v>
      </c>
      <c r="AE310" s="480">
        <v>0</v>
      </c>
      <c r="AF310" s="480">
        <v>0</v>
      </c>
      <c r="AG310" s="480">
        <v>0</v>
      </c>
      <c r="AH310" s="480">
        <v>0</v>
      </c>
      <c r="AI310" s="480">
        <v>0</v>
      </c>
      <c r="AJ310" s="480">
        <v>0</v>
      </c>
      <c r="AK310" s="480">
        <v>0</v>
      </c>
      <c r="AL310" s="480">
        <v>0</v>
      </c>
      <c r="AM310" s="480">
        <v>0</v>
      </c>
      <c r="AN310" s="480">
        <v>0</v>
      </c>
      <c r="AO310" s="480">
        <v>0</v>
      </c>
      <c r="AP310" s="480">
        <v>0</v>
      </c>
      <c r="AQ310" s="480">
        <v>0</v>
      </c>
      <c r="AR310" s="480">
        <v>0</v>
      </c>
      <c r="AS310" s="480">
        <v>0</v>
      </c>
      <c r="AT310" s="480">
        <v>0</v>
      </c>
      <c r="AU310" s="480">
        <v>0</v>
      </c>
      <c r="AV310" s="480">
        <v>0</v>
      </c>
      <c r="AW310" s="480">
        <v>0</v>
      </c>
      <c r="AX310" s="480">
        <v>0</v>
      </c>
      <c r="AY310" s="480">
        <v>0</v>
      </c>
      <c r="AZ310" s="480">
        <v>0</v>
      </c>
      <c r="BA310" s="480">
        <v>0</v>
      </c>
      <c r="BB310" s="480">
        <v>0</v>
      </c>
      <c r="BC310" s="480">
        <v>0</v>
      </c>
      <c r="BD310" s="480">
        <v>0</v>
      </c>
      <c r="BE310" s="480">
        <v>0</v>
      </c>
      <c r="BF310" s="481">
        <f t="shared" si="12"/>
        <v>115</v>
      </c>
      <c r="BG310" s="481">
        <f t="shared" si="12"/>
        <v>97</v>
      </c>
      <c r="BH310" s="482">
        <f t="shared" si="13"/>
        <v>0</v>
      </c>
      <c r="BI310" s="482">
        <f t="shared" si="13"/>
        <v>0</v>
      </c>
      <c r="BJ310" s="483">
        <f t="shared" si="14"/>
        <v>115</v>
      </c>
      <c r="BK310" s="483">
        <f t="shared" si="14"/>
        <v>97</v>
      </c>
    </row>
    <row r="311" spans="1:63" x14ac:dyDescent="0.45">
      <c r="A311" s="480" t="s">
        <v>996</v>
      </c>
      <c r="B311" s="480" t="s">
        <v>461</v>
      </c>
      <c r="C311" s="480" t="s">
        <v>8</v>
      </c>
      <c r="D311" s="480" t="s">
        <v>702</v>
      </c>
      <c r="E311" s="480" t="s">
        <v>725</v>
      </c>
      <c r="F311" s="480">
        <v>0</v>
      </c>
      <c r="G311" s="480">
        <v>0</v>
      </c>
      <c r="H311" s="480">
        <v>0</v>
      </c>
      <c r="I311" s="480">
        <v>0</v>
      </c>
      <c r="J311" s="480">
        <v>16</v>
      </c>
      <c r="K311" s="480">
        <v>13</v>
      </c>
      <c r="L311" s="480">
        <v>17</v>
      </c>
      <c r="M311" s="480">
        <v>11</v>
      </c>
      <c r="N311" s="480">
        <v>17</v>
      </c>
      <c r="O311" s="480">
        <v>9</v>
      </c>
      <c r="P311" s="480">
        <v>17</v>
      </c>
      <c r="Q311" s="480">
        <v>14</v>
      </c>
      <c r="R311" s="480">
        <v>18</v>
      </c>
      <c r="S311" s="480">
        <v>18</v>
      </c>
      <c r="T311" s="480">
        <v>21</v>
      </c>
      <c r="U311" s="480">
        <v>10</v>
      </c>
      <c r="V311" s="480">
        <v>19</v>
      </c>
      <c r="W311" s="480">
        <v>14</v>
      </c>
      <c r="X311" s="480">
        <v>20</v>
      </c>
      <c r="Y311" s="480">
        <v>13</v>
      </c>
      <c r="Z311" s="480">
        <v>0</v>
      </c>
      <c r="AA311" s="480">
        <v>0</v>
      </c>
      <c r="AB311" s="480">
        <v>0</v>
      </c>
      <c r="AC311" s="480">
        <v>0</v>
      </c>
      <c r="AD311" s="480">
        <v>0</v>
      </c>
      <c r="AE311" s="480">
        <v>0</v>
      </c>
      <c r="AF311" s="480">
        <v>0</v>
      </c>
      <c r="AG311" s="480">
        <v>0</v>
      </c>
      <c r="AH311" s="480">
        <v>0</v>
      </c>
      <c r="AI311" s="480">
        <v>0</v>
      </c>
      <c r="AJ311" s="480">
        <v>0</v>
      </c>
      <c r="AK311" s="480">
        <v>0</v>
      </c>
      <c r="AL311" s="480">
        <v>0</v>
      </c>
      <c r="AM311" s="480">
        <v>0</v>
      </c>
      <c r="AN311" s="480">
        <v>0</v>
      </c>
      <c r="AO311" s="480">
        <v>0</v>
      </c>
      <c r="AP311" s="480">
        <v>0</v>
      </c>
      <c r="AQ311" s="480">
        <v>0</v>
      </c>
      <c r="AR311" s="480">
        <v>0</v>
      </c>
      <c r="AS311" s="480">
        <v>0</v>
      </c>
      <c r="AT311" s="480">
        <v>0</v>
      </c>
      <c r="AU311" s="480">
        <v>0</v>
      </c>
      <c r="AV311" s="480">
        <v>0</v>
      </c>
      <c r="AW311" s="480">
        <v>0</v>
      </c>
      <c r="AX311" s="480">
        <v>0</v>
      </c>
      <c r="AY311" s="480">
        <v>0</v>
      </c>
      <c r="AZ311" s="480">
        <v>0</v>
      </c>
      <c r="BA311" s="480">
        <v>0</v>
      </c>
      <c r="BB311" s="480">
        <v>0</v>
      </c>
      <c r="BC311" s="480">
        <v>0</v>
      </c>
      <c r="BD311" s="480">
        <v>0</v>
      </c>
      <c r="BE311" s="480">
        <v>0</v>
      </c>
      <c r="BF311" s="481">
        <f t="shared" si="12"/>
        <v>145</v>
      </c>
      <c r="BG311" s="481">
        <f t="shared" si="12"/>
        <v>102</v>
      </c>
      <c r="BH311" s="482">
        <f t="shared" si="13"/>
        <v>0</v>
      </c>
      <c r="BI311" s="482">
        <f t="shared" si="13"/>
        <v>0</v>
      </c>
      <c r="BJ311" s="483">
        <f t="shared" si="14"/>
        <v>145</v>
      </c>
      <c r="BK311" s="483">
        <f t="shared" si="14"/>
        <v>102</v>
      </c>
    </row>
    <row r="312" spans="1:63" x14ac:dyDescent="0.45">
      <c r="A312" s="480" t="s">
        <v>997</v>
      </c>
      <c r="B312" s="480" t="s">
        <v>461</v>
      </c>
      <c r="C312" s="480" t="s">
        <v>8</v>
      </c>
      <c r="D312" s="480" t="s">
        <v>702</v>
      </c>
      <c r="E312" s="480" t="s">
        <v>725</v>
      </c>
      <c r="F312" s="480">
        <v>0</v>
      </c>
      <c r="G312" s="480">
        <v>0</v>
      </c>
      <c r="H312" s="480">
        <v>0</v>
      </c>
      <c r="I312" s="480">
        <v>0</v>
      </c>
      <c r="J312" s="480">
        <v>0</v>
      </c>
      <c r="K312" s="480">
        <v>0</v>
      </c>
      <c r="L312" s="480">
        <v>0</v>
      </c>
      <c r="M312" s="480">
        <v>0</v>
      </c>
      <c r="N312" s="480">
        <v>0</v>
      </c>
      <c r="O312" s="480">
        <v>0</v>
      </c>
      <c r="P312" s="480">
        <v>0</v>
      </c>
      <c r="Q312" s="480">
        <v>0</v>
      </c>
      <c r="R312" s="480">
        <v>0</v>
      </c>
      <c r="S312" s="480">
        <v>0</v>
      </c>
      <c r="T312" s="480">
        <v>0</v>
      </c>
      <c r="U312" s="480">
        <v>0</v>
      </c>
      <c r="V312" s="480">
        <v>0</v>
      </c>
      <c r="W312" s="480">
        <v>0</v>
      </c>
      <c r="X312" s="480">
        <v>0</v>
      </c>
      <c r="Y312" s="480">
        <v>0</v>
      </c>
      <c r="Z312" s="480">
        <v>144</v>
      </c>
      <c r="AA312" s="480">
        <v>132</v>
      </c>
      <c r="AB312" s="480">
        <v>182</v>
      </c>
      <c r="AC312" s="480">
        <v>123</v>
      </c>
      <c r="AD312" s="480">
        <v>186</v>
      </c>
      <c r="AE312" s="480">
        <v>152</v>
      </c>
      <c r="AF312" s="480">
        <v>0</v>
      </c>
      <c r="AG312" s="480">
        <v>0</v>
      </c>
      <c r="AH312" s="480">
        <v>0</v>
      </c>
      <c r="AI312" s="480">
        <v>0</v>
      </c>
      <c r="AJ312" s="480">
        <v>0</v>
      </c>
      <c r="AK312" s="480">
        <v>0</v>
      </c>
      <c r="AL312" s="480">
        <v>0</v>
      </c>
      <c r="AM312" s="480">
        <v>0</v>
      </c>
      <c r="AN312" s="480">
        <v>0</v>
      </c>
      <c r="AO312" s="480">
        <v>0</v>
      </c>
      <c r="AP312" s="480">
        <v>0</v>
      </c>
      <c r="AQ312" s="480">
        <v>0</v>
      </c>
      <c r="AR312" s="480">
        <v>0</v>
      </c>
      <c r="AS312" s="480">
        <v>0</v>
      </c>
      <c r="AT312" s="480">
        <v>0</v>
      </c>
      <c r="AU312" s="480">
        <v>0</v>
      </c>
      <c r="AV312" s="480">
        <v>0</v>
      </c>
      <c r="AW312" s="480">
        <v>0</v>
      </c>
      <c r="AX312" s="480">
        <v>0</v>
      </c>
      <c r="AY312" s="480">
        <v>0</v>
      </c>
      <c r="AZ312" s="480">
        <v>0</v>
      </c>
      <c r="BA312" s="480">
        <v>0</v>
      </c>
      <c r="BB312" s="480">
        <v>0</v>
      </c>
      <c r="BC312" s="480">
        <v>0</v>
      </c>
      <c r="BD312" s="480">
        <v>0</v>
      </c>
      <c r="BE312" s="480">
        <v>0</v>
      </c>
      <c r="BF312" s="481">
        <f t="shared" si="12"/>
        <v>512</v>
      </c>
      <c r="BG312" s="481">
        <f t="shared" si="12"/>
        <v>407</v>
      </c>
      <c r="BH312" s="482">
        <f t="shared" si="13"/>
        <v>0</v>
      </c>
      <c r="BI312" s="482">
        <f t="shared" si="13"/>
        <v>0</v>
      </c>
      <c r="BJ312" s="483">
        <f t="shared" si="14"/>
        <v>512</v>
      </c>
      <c r="BK312" s="483">
        <f t="shared" si="14"/>
        <v>407</v>
      </c>
    </row>
    <row r="313" spans="1:63" ht="24.9" x14ac:dyDescent="0.45">
      <c r="A313" s="480" t="s">
        <v>998</v>
      </c>
      <c r="B313" s="480" t="s">
        <v>461</v>
      </c>
      <c r="C313" s="480" t="s">
        <v>8</v>
      </c>
      <c r="D313" s="480" t="s">
        <v>706</v>
      </c>
      <c r="E313" s="480" t="s">
        <v>707</v>
      </c>
      <c r="F313" s="480">
        <v>0</v>
      </c>
      <c r="G313" s="480">
        <v>0</v>
      </c>
      <c r="H313" s="480">
        <v>9</v>
      </c>
      <c r="I313" s="480">
        <v>8</v>
      </c>
      <c r="J313" s="480">
        <v>12</v>
      </c>
      <c r="K313" s="480">
        <v>6</v>
      </c>
      <c r="L313" s="480">
        <v>9</v>
      </c>
      <c r="M313" s="480">
        <v>14</v>
      </c>
      <c r="N313" s="480">
        <v>16</v>
      </c>
      <c r="O313" s="480">
        <v>7</v>
      </c>
      <c r="P313" s="480">
        <v>13</v>
      </c>
      <c r="Q313" s="480">
        <v>16</v>
      </c>
      <c r="R313" s="480">
        <v>12</v>
      </c>
      <c r="S313" s="480">
        <v>11</v>
      </c>
      <c r="T313" s="480">
        <v>21</v>
      </c>
      <c r="U313" s="480">
        <v>11</v>
      </c>
      <c r="V313" s="480">
        <v>13</v>
      </c>
      <c r="W313" s="480">
        <v>9</v>
      </c>
      <c r="X313" s="480">
        <v>19</v>
      </c>
      <c r="Y313" s="480">
        <v>13</v>
      </c>
      <c r="Z313" s="480">
        <v>3</v>
      </c>
      <c r="AA313" s="480">
        <v>2</v>
      </c>
      <c r="AB313" s="480">
        <v>6</v>
      </c>
      <c r="AC313" s="480">
        <v>6</v>
      </c>
      <c r="AD313" s="480">
        <v>12</v>
      </c>
      <c r="AE313" s="480">
        <v>11</v>
      </c>
      <c r="AF313" s="480">
        <v>0</v>
      </c>
      <c r="AG313" s="480">
        <v>0</v>
      </c>
      <c r="AH313" s="480">
        <v>0</v>
      </c>
      <c r="AI313" s="480">
        <v>0</v>
      </c>
      <c r="AJ313" s="480">
        <v>0</v>
      </c>
      <c r="AK313" s="480">
        <v>0</v>
      </c>
      <c r="AL313" s="480">
        <v>0</v>
      </c>
      <c r="AM313" s="480">
        <v>0</v>
      </c>
      <c r="AN313" s="480">
        <v>0</v>
      </c>
      <c r="AO313" s="480">
        <v>0</v>
      </c>
      <c r="AP313" s="480">
        <v>0</v>
      </c>
      <c r="AQ313" s="480">
        <v>0</v>
      </c>
      <c r="AR313" s="480">
        <v>0</v>
      </c>
      <c r="AS313" s="480">
        <v>0</v>
      </c>
      <c r="AT313" s="480">
        <v>0</v>
      </c>
      <c r="AU313" s="480">
        <v>0</v>
      </c>
      <c r="AV313" s="480">
        <v>0</v>
      </c>
      <c r="AW313" s="480">
        <v>0</v>
      </c>
      <c r="AX313" s="480">
        <v>0</v>
      </c>
      <c r="AY313" s="480">
        <v>0</v>
      </c>
      <c r="AZ313" s="480">
        <v>0</v>
      </c>
      <c r="BA313" s="480">
        <v>0</v>
      </c>
      <c r="BB313" s="480">
        <v>0</v>
      </c>
      <c r="BC313" s="480">
        <v>0</v>
      </c>
      <c r="BD313" s="480">
        <v>0</v>
      </c>
      <c r="BE313" s="480">
        <v>0</v>
      </c>
      <c r="BF313" s="481">
        <f t="shared" si="12"/>
        <v>145</v>
      </c>
      <c r="BG313" s="481">
        <f t="shared" si="12"/>
        <v>114</v>
      </c>
      <c r="BH313" s="482">
        <f t="shared" si="13"/>
        <v>0</v>
      </c>
      <c r="BI313" s="482">
        <f t="shared" si="13"/>
        <v>0</v>
      </c>
      <c r="BJ313" s="483">
        <f t="shared" si="14"/>
        <v>145</v>
      </c>
      <c r="BK313" s="483">
        <f t="shared" si="14"/>
        <v>114</v>
      </c>
    </row>
    <row r="314" spans="1:63" ht="24.9" x14ac:dyDescent="0.45">
      <c r="A314" s="480" t="s">
        <v>999</v>
      </c>
      <c r="B314" s="480" t="s">
        <v>461</v>
      </c>
      <c r="C314" s="480" t="s">
        <v>8</v>
      </c>
      <c r="D314" s="480" t="s">
        <v>706</v>
      </c>
      <c r="E314" s="480" t="s">
        <v>707</v>
      </c>
      <c r="F314" s="480">
        <v>12</v>
      </c>
      <c r="G314" s="480">
        <v>11</v>
      </c>
      <c r="H314" s="480">
        <v>120</v>
      </c>
      <c r="I314" s="480">
        <v>73</v>
      </c>
      <c r="J314" s="480">
        <v>110</v>
      </c>
      <c r="K314" s="480">
        <v>59</v>
      </c>
      <c r="L314" s="480">
        <v>123</v>
      </c>
      <c r="M314" s="480">
        <v>64</v>
      </c>
      <c r="N314" s="480">
        <v>149</v>
      </c>
      <c r="O314" s="480">
        <v>81</v>
      </c>
      <c r="P314" s="480">
        <v>157</v>
      </c>
      <c r="Q314" s="480">
        <v>77</v>
      </c>
      <c r="R314" s="480">
        <v>158</v>
      </c>
      <c r="S314" s="480">
        <v>64</v>
      </c>
      <c r="T314" s="480">
        <v>168</v>
      </c>
      <c r="U314" s="480">
        <v>83</v>
      </c>
      <c r="V314" s="480">
        <v>172</v>
      </c>
      <c r="W314" s="480">
        <v>32</v>
      </c>
      <c r="X314" s="480">
        <v>196</v>
      </c>
      <c r="Y314" s="480">
        <v>46</v>
      </c>
      <c r="Z314" s="480">
        <v>309</v>
      </c>
      <c r="AA314" s="480">
        <v>68</v>
      </c>
      <c r="AB314" s="480">
        <v>273</v>
      </c>
      <c r="AC314" s="480">
        <v>51</v>
      </c>
      <c r="AD314" s="480">
        <v>323</v>
      </c>
      <c r="AE314" s="480">
        <v>62</v>
      </c>
      <c r="AF314" s="480">
        <v>0</v>
      </c>
      <c r="AG314" s="480">
        <v>0</v>
      </c>
      <c r="AH314" s="480">
        <v>0</v>
      </c>
      <c r="AI314" s="480">
        <v>0</v>
      </c>
      <c r="AJ314" s="480">
        <v>0</v>
      </c>
      <c r="AK314" s="480">
        <v>0</v>
      </c>
      <c r="AL314" s="480">
        <v>0</v>
      </c>
      <c r="AM314" s="480">
        <v>0</v>
      </c>
      <c r="AN314" s="480">
        <v>0</v>
      </c>
      <c r="AO314" s="480">
        <v>0</v>
      </c>
      <c r="AP314" s="480">
        <v>0</v>
      </c>
      <c r="AQ314" s="480">
        <v>0</v>
      </c>
      <c r="AR314" s="480">
        <v>0</v>
      </c>
      <c r="AS314" s="480">
        <v>0</v>
      </c>
      <c r="AT314" s="480">
        <v>0</v>
      </c>
      <c r="AU314" s="480">
        <v>0</v>
      </c>
      <c r="AV314" s="480">
        <v>0</v>
      </c>
      <c r="AW314" s="480">
        <v>0</v>
      </c>
      <c r="AX314" s="480">
        <v>0</v>
      </c>
      <c r="AY314" s="480">
        <v>0</v>
      </c>
      <c r="AZ314" s="480">
        <v>0</v>
      </c>
      <c r="BA314" s="480">
        <v>0</v>
      </c>
      <c r="BB314" s="480">
        <v>0</v>
      </c>
      <c r="BC314" s="480">
        <v>0</v>
      </c>
      <c r="BD314" s="480">
        <v>0</v>
      </c>
      <c r="BE314" s="480">
        <v>0</v>
      </c>
      <c r="BF314" s="481">
        <f t="shared" si="12"/>
        <v>2270</v>
      </c>
      <c r="BG314" s="481">
        <f t="shared" si="12"/>
        <v>771</v>
      </c>
      <c r="BH314" s="482">
        <f t="shared" si="13"/>
        <v>0</v>
      </c>
      <c r="BI314" s="482">
        <f t="shared" si="13"/>
        <v>0</v>
      </c>
      <c r="BJ314" s="483">
        <f t="shared" si="14"/>
        <v>2270</v>
      </c>
      <c r="BK314" s="483">
        <f t="shared" si="14"/>
        <v>771</v>
      </c>
    </row>
    <row r="315" spans="1:63" ht="24.9" x14ac:dyDescent="0.45">
      <c r="A315" s="480" t="s">
        <v>1000</v>
      </c>
      <c r="B315" s="480" t="s">
        <v>461</v>
      </c>
      <c r="C315" s="480" t="s">
        <v>8</v>
      </c>
      <c r="D315" s="480" t="s">
        <v>706</v>
      </c>
      <c r="E315" s="480" t="s">
        <v>707</v>
      </c>
      <c r="F315" s="480">
        <v>0</v>
      </c>
      <c r="G315" s="480">
        <v>23</v>
      </c>
      <c r="H315" s="480">
        <v>0</v>
      </c>
      <c r="I315" s="480">
        <v>88</v>
      </c>
      <c r="J315" s="480">
        <v>0</v>
      </c>
      <c r="K315" s="480">
        <v>104</v>
      </c>
      <c r="L315" s="480">
        <v>0</v>
      </c>
      <c r="M315" s="480">
        <v>87</v>
      </c>
      <c r="N315" s="480">
        <v>0</v>
      </c>
      <c r="O315" s="480">
        <v>86</v>
      </c>
      <c r="P315" s="480">
        <v>0</v>
      </c>
      <c r="Q315" s="480">
        <v>101</v>
      </c>
      <c r="R315" s="480">
        <v>0</v>
      </c>
      <c r="S315" s="480">
        <v>104</v>
      </c>
      <c r="T315" s="480">
        <v>0</v>
      </c>
      <c r="U315" s="480">
        <v>110</v>
      </c>
      <c r="V315" s="480">
        <v>0</v>
      </c>
      <c r="W315" s="480">
        <v>123</v>
      </c>
      <c r="X315" s="480">
        <v>0</v>
      </c>
      <c r="Y315" s="480">
        <v>125</v>
      </c>
      <c r="Z315" s="480">
        <v>1</v>
      </c>
      <c r="AA315" s="480">
        <v>136</v>
      </c>
      <c r="AB315" s="480">
        <v>0</v>
      </c>
      <c r="AC315" s="480">
        <v>124</v>
      </c>
      <c r="AD315" s="480">
        <v>0</v>
      </c>
      <c r="AE315" s="480">
        <v>133</v>
      </c>
      <c r="AF315" s="480">
        <v>0</v>
      </c>
      <c r="AG315" s="480">
        <v>0</v>
      </c>
      <c r="AH315" s="480">
        <v>0</v>
      </c>
      <c r="AI315" s="480">
        <v>0</v>
      </c>
      <c r="AJ315" s="480">
        <v>0</v>
      </c>
      <c r="AK315" s="480">
        <v>0</v>
      </c>
      <c r="AL315" s="480">
        <v>0</v>
      </c>
      <c r="AM315" s="480">
        <v>0</v>
      </c>
      <c r="AN315" s="480">
        <v>0</v>
      </c>
      <c r="AO315" s="480">
        <v>0</v>
      </c>
      <c r="AP315" s="480">
        <v>0</v>
      </c>
      <c r="AQ315" s="480">
        <v>0</v>
      </c>
      <c r="AR315" s="480">
        <v>0</v>
      </c>
      <c r="AS315" s="480">
        <v>0</v>
      </c>
      <c r="AT315" s="480">
        <v>0</v>
      </c>
      <c r="AU315" s="480">
        <v>0</v>
      </c>
      <c r="AV315" s="480">
        <v>0</v>
      </c>
      <c r="AW315" s="480">
        <v>0</v>
      </c>
      <c r="AX315" s="480">
        <v>0</v>
      </c>
      <c r="AY315" s="480">
        <v>0</v>
      </c>
      <c r="AZ315" s="480">
        <v>0</v>
      </c>
      <c r="BA315" s="480">
        <v>0</v>
      </c>
      <c r="BB315" s="480">
        <v>0</v>
      </c>
      <c r="BC315" s="480">
        <v>0</v>
      </c>
      <c r="BD315" s="480">
        <v>0</v>
      </c>
      <c r="BE315" s="480">
        <v>0</v>
      </c>
      <c r="BF315" s="481">
        <f t="shared" si="12"/>
        <v>1</v>
      </c>
      <c r="BG315" s="481">
        <f t="shared" si="12"/>
        <v>1344</v>
      </c>
      <c r="BH315" s="482">
        <f t="shared" si="13"/>
        <v>0</v>
      </c>
      <c r="BI315" s="482">
        <f t="shared" si="13"/>
        <v>0</v>
      </c>
      <c r="BJ315" s="483">
        <f t="shared" si="14"/>
        <v>1</v>
      </c>
      <c r="BK315" s="483">
        <f t="shared" si="14"/>
        <v>1344</v>
      </c>
    </row>
    <row r="316" spans="1:63" ht="24.9" x14ac:dyDescent="0.45">
      <c r="A316" s="480" t="s">
        <v>1001</v>
      </c>
      <c r="B316" s="480" t="s">
        <v>461</v>
      </c>
      <c r="C316" s="480" t="s">
        <v>8</v>
      </c>
      <c r="D316" s="480" t="s">
        <v>706</v>
      </c>
      <c r="E316" s="480" t="s">
        <v>707</v>
      </c>
      <c r="F316" s="480">
        <v>0</v>
      </c>
      <c r="G316" s="480">
        <v>6</v>
      </c>
      <c r="H316" s="480">
        <v>19</v>
      </c>
      <c r="I316" s="480">
        <v>14</v>
      </c>
      <c r="J316" s="480">
        <v>13</v>
      </c>
      <c r="K316" s="480">
        <v>15</v>
      </c>
      <c r="L316" s="480">
        <v>11</v>
      </c>
      <c r="M316" s="480">
        <v>19</v>
      </c>
      <c r="N316" s="480">
        <v>0</v>
      </c>
      <c r="O316" s="480">
        <v>0</v>
      </c>
      <c r="P316" s="480">
        <v>0</v>
      </c>
      <c r="Q316" s="480">
        <v>0</v>
      </c>
      <c r="R316" s="480">
        <v>0</v>
      </c>
      <c r="S316" s="480">
        <v>0</v>
      </c>
      <c r="T316" s="480">
        <v>0</v>
      </c>
      <c r="U316" s="480">
        <v>0</v>
      </c>
      <c r="V316" s="480">
        <v>0</v>
      </c>
      <c r="W316" s="480">
        <v>0</v>
      </c>
      <c r="X316" s="480">
        <v>0</v>
      </c>
      <c r="Y316" s="480">
        <v>0</v>
      </c>
      <c r="Z316" s="480">
        <v>0</v>
      </c>
      <c r="AA316" s="480">
        <v>0</v>
      </c>
      <c r="AB316" s="480">
        <v>0</v>
      </c>
      <c r="AC316" s="480">
        <v>0</v>
      </c>
      <c r="AD316" s="480">
        <v>0</v>
      </c>
      <c r="AE316" s="480">
        <v>0</v>
      </c>
      <c r="AF316" s="480">
        <v>0</v>
      </c>
      <c r="AG316" s="480">
        <v>0</v>
      </c>
      <c r="AH316" s="480">
        <v>0</v>
      </c>
      <c r="AI316" s="480">
        <v>0</v>
      </c>
      <c r="AJ316" s="480">
        <v>0</v>
      </c>
      <c r="AK316" s="480">
        <v>0</v>
      </c>
      <c r="AL316" s="480">
        <v>0</v>
      </c>
      <c r="AM316" s="480">
        <v>0</v>
      </c>
      <c r="AN316" s="480">
        <v>0</v>
      </c>
      <c r="AO316" s="480">
        <v>0</v>
      </c>
      <c r="AP316" s="480">
        <v>0</v>
      </c>
      <c r="AQ316" s="480">
        <v>0</v>
      </c>
      <c r="AR316" s="480">
        <v>0</v>
      </c>
      <c r="AS316" s="480">
        <v>0</v>
      </c>
      <c r="AT316" s="480">
        <v>0</v>
      </c>
      <c r="AU316" s="480">
        <v>0</v>
      </c>
      <c r="AV316" s="480">
        <v>0</v>
      </c>
      <c r="AW316" s="480">
        <v>0</v>
      </c>
      <c r="AX316" s="480">
        <v>0</v>
      </c>
      <c r="AY316" s="480">
        <v>0</v>
      </c>
      <c r="AZ316" s="480">
        <v>0</v>
      </c>
      <c r="BA316" s="480">
        <v>0</v>
      </c>
      <c r="BB316" s="480">
        <v>0</v>
      </c>
      <c r="BC316" s="480">
        <v>0</v>
      </c>
      <c r="BD316" s="480">
        <v>0</v>
      </c>
      <c r="BE316" s="480">
        <v>0</v>
      </c>
      <c r="BF316" s="481">
        <f t="shared" si="12"/>
        <v>43</v>
      </c>
      <c r="BG316" s="481">
        <f t="shared" si="12"/>
        <v>54</v>
      </c>
      <c r="BH316" s="482">
        <f t="shared" si="13"/>
        <v>0</v>
      </c>
      <c r="BI316" s="482">
        <f t="shared" si="13"/>
        <v>0</v>
      </c>
      <c r="BJ316" s="483">
        <f t="shared" si="14"/>
        <v>43</v>
      </c>
      <c r="BK316" s="483">
        <f t="shared" si="14"/>
        <v>54</v>
      </c>
    </row>
    <row r="317" spans="1:63" ht="24.9" x14ac:dyDescent="0.45">
      <c r="A317" s="480" t="s">
        <v>1189</v>
      </c>
      <c r="B317" s="480" t="s">
        <v>461</v>
      </c>
      <c r="C317" s="480" t="s">
        <v>8</v>
      </c>
      <c r="D317" s="480" t="s">
        <v>706</v>
      </c>
      <c r="E317" s="480" t="s">
        <v>871</v>
      </c>
      <c r="F317" s="480">
        <v>0</v>
      </c>
      <c r="G317" s="480">
        <v>0</v>
      </c>
      <c r="H317" s="480">
        <v>0</v>
      </c>
      <c r="I317" s="480">
        <v>0</v>
      </c>
      <c r="J317" s="480">
        <v>0</v>
      </c>
      <c r="K317" s="480">
        <v>0</v>
      </c>
      <c r="L317" s="480">
        <v>0</v>
      </c>
      <c r="M317" s="480">
        <v>0</v>
      </c>
      <c r="N317" s="480">
        <v>35</v>
      </c>
      <c r="O317" s="480">
        <v>37</v>
      </c>
      <c r="P317" s="480">
        <v>32</v>
      </c>
      <c r="Q317" s="480">
        <v>37</v>
      </c>
      <c r="R317" s="480">
        <v>33</v>
      </c>
      <c r="S317" s="480">
        <v>27</v>
      </c>
      <c r="T317" s="480">
        <v>25</v>
      </c>
      <c r="U317" s="480">
        <v>28</v>
      </c>
      <c r="V317" s="480">
        <v>27</v>
      </c>
      <c r="W317" s="480">
        <v>13</v>
      </c>
      <c r="X317" s="480">
        <v>23</v>
      </c>
      <c r="Y317" s="480">
        <v>15</v>
      </c>
      <c r="Z317" s="480">
        <v>17</v>
      </c>
      <c r="AA317" s="480">
        <v>18</v>
      </c>
      <c r="AB317" s="480">
        <v>18</v>
      </c>
      <c r="AC317" s="480">
        <v>11</v>
      </c>
      <c r="AD317" s="480">
        <v>2</v>
      </c>
      <c r="AE317" s="480">
        <v>7</v>
      </c>
      <c r="AF317" s="480">
        <v>0</v>
      </c>
      <c r="AG317" s="480">
        <v>0</v>
      </c>
      <c r="AH317" s="480">
        <v>0</v>
      </c>
      <c r="AI317" s="480">
        <v>0</v>
      </c>
      <c r="AJ317" s="480">
        <v>0</v>
      </c>
      <c r="AK317" s="480">
        <v>0</v>
      </c>
      <c r="AL317" s="480">
        <v>0</v>
      </c>
      <c r="AM317" s="480">
        <v>0</v>
      </c>
      <c r="AN317" s="480">
        <v>0</v>
      </c>
      <c r="AO317" s="480">
        <v>0</v>
      </c>
      <c r="AP317" s="480">
        <v>0</v>
      </c>
      <c r="AQ317" s="480">
        <v>0</v>
      </c>
      <c r="AR317" s="480">
        <v>0</v>
      </c>
      <c r="AS317" s="480">
        <v>0</v>
      </c>
      <c r="AT317" s="480">
        <v>0</v>
      </c>
      <c r="AU317" s="480">
        <v>0</v>
      </c>
      <c r="AV317" s="480">
        <v>0</v>
      </c>
      <c r="AW317" s="480">
        <v>0</v>
      </c>
      <c r="AX317" s="480">
        <v>0</v>
      </c>
      <c r="AY317" s="480">
        <v>0</v>
      </c>
      <c r="AZ317" s="480">
        <v>0</v>
      </c>
      <c r="BA317" s="480">
        <v>0</v>
      </c>
      <c r="BB317" s="480">
        <v>0</v>
      </c>
      <c r="BC317" s="480">
        <v>0</v>
      </c>
      <c r="BD317" s="480">
        <v>0</v>
      </c>
      <c r="BE317" s="480">
        <v>0</v>
      </c>
      <c r="BF317" s="481">
        <f t="shared" si="12"/>
        <v>212</v>
      </c>
      <c r="BG317" s="481">
        <f t="shared" si="12"/>
        <v>193</v>
      </c>
      <c r="BH317" s="482">
        <f t="shared" si="13"/>
        <v>0</v>
      </c>
      <c r="BI317" s="482">
        <f t="shared" si="13"/>
        <v>0</v>
      </c>
      <c r="BJ317" s="483">
        <f t="shared" si="14"/>
        <v>212</v>
      </c>
      <c r="BK317" s="483">
        <f t="shared" si="14"/>
        <v>193</v>
      </c>
    </row>
    <row r="318" spans="1:63" ht="24.9" x14ac:dyDescent="0.45">
      <c r="A318" s="480" t="s">
        <v>1002</v>
      </c>
      <c r="B318" s="480" t="s">
        <v>461</v>
      </c>
      <c r="C318" s="480" t="s">
        <v>8</v>
      </c>
      <c r="D318" s="480" t="s">
        <v>706</v>
      </c>
      <c r="E318" s="480" t="s">
        <v>871</v>
      </c>
      <c r="F318" s="480">
        <v>12</v>
      </c>
      <c r="G318" s="480">
        <v>6</v>
      </c>
      <c r="H318" s="480">
        <v>13</v>
      </c>
      <c r="I318" s="480">
        <v>9</v>
      </c>
      <c r="J318" s="480">
        <v>10</v>
      </c>
      <c r="K318" s="480">
        <v>7</v>
      </c>
      <c r="L318" s="480">
        <v>6</v>
      </c>
      <c r="M318" s="480">
        <v>4</v>
      </c>
      <c r="N318" s="480">
        <v>0</v>
      </c>
      <c r="O318" s="480">
        <v>0</v>
      </c>
      <c r="P318" s="480">
        <v>0</v>
      </c>
      <c r="Q318" s="480">
        <v>0</v>
      </c>
      <c r="R318" s="480">
        <v>0</v>
      </c>
      <c r="S318" s="480">
        <v>0</v>
      </c>
      <c r="T318" s="480">
        <v>0</v>
      </c>
      <c r="U318" s="480">
        <v>0</v>
      </c>
      <c r="V318" s="480">
        <v>0</v>
      </c>
      <c r="W318" s="480">
        <v>0</v>
      </c>
      <c r="X318" s="480">
        <v>0</v>
      </c>
      <c r="Y318" s="480">
        <v>0</v>
      </c>
      <c r="Z318" s="480">
        <v>0</v>
      </c>
      <c r="AA318" s="480">
        <v>0</v>
      </c>
      <c r="AB318" s="480">
        <v>0</v>
      </c>
      <c r="AC318" s="480">
        <v>0</v>
      </c>
      <c r="AD318" s="480">
        <v>0</v>
      </c>
      <c r="AE318" s="480">
        <v>0</v>
      </c>
      <c r="AF318" s="480">
        <v>0</v>
      </c>
      <c r="AG318" s="480">
        <v>0</v>
      </c>
      <c r="AH318" s="480">
        <v>0</v>
      </c>
      <c r="AI318" s="480">
        <v>0</v>
      </c>
      <c r="AJ318" s="480">
        <v>0</v>
      </c>
      <c r="AK318" s="480">
        <v>0</v>
      </c>
      <c r="AL318" s="480">
        <v>0</v>
      </c>
      <c r="AM318" s="480">
        <v>0</v>
      </c>
      <c r="AN318" s="480">
        <v>0</v>
      </c>
      <c r="AO318" s="480">
        <v>0</v>
      </c>
      <c r="AP318" s="480">
        <v>0</v>
      </c>
      <c r="AQ318" s="480">
        <v>0</v>
      </c>
      <c r="AR318" s="480">
        <v>0</v>
      </c>
      <c r="AS318" s="480">
        <v>0</v>
      </c>
      <c r="AT318" s="480">
        <v>0</v>
      </c>
      <c r="AU318" s="480">
        <v>0</v>
      </c>
      <c r="AV318" s="480">
        <v>0</v>
      </c>
      <c r="AW318" s="480">
        <v>0</v>
      </c>
      <c r="AX318" s="480">
        <v>0</v>
      </c>
      <c r="AY318" s="480">
        <v>0</v>
      </c>
      <c r="AZ318" s="480">
        <v>0</v>
      </c>
      <c r="BA318" s="480">
        <v>0</v>
      </c>
      <c r="BB318" s="480">
        <v>0</v>
      </c>
      <c r="BC318" s="480">
        <v>0</v>
      </c>
      <c r="BD318" s="480">
        <v>0</v>
      </c>
      <c r="BE318" s="480">
        <v>0</v>
      </c>
      <c r="BF318" s="481">
        <f t="shared" si="12"/>
        <v>41</v>
      </c>
      <c r="BG318" s="481">
        <f t="shared" si="12"/>
        <v>26</v>
      </c>
      <c r="BH318" s="482">
        <f t="shared" si="13"/>
        <v>0</v>
      </c>
      <c r="BI318" s="482">
        <f t="shared" si="13"/>
        <v>0</v>
      </c>
      <c r="BJ318" s="483">
        <f t="shared" si="14"/>
        <v>41</v>
      </c>
      <c r="BK318" s="483">
        <f t="shared" si="14"/>
        <v>26</v>
      </c>
    </row>
    <row r="319" spans="1:63" x14ac:dyDescent="0.45">
      <c r="A319" s="480" t="s">
        <v>1003</v>
      </c>
      <c r="B319" s="480" t="s">
        <v>461</v>
      </c>
      <c r="C319" s="480" t="s">
        <v>8</v>
      </c>
      <c r="D319" s="480" t="s">
        <v>702</v>
      </c>
      <c r="E319" s="480" t="s">
        <v>725</v>
      </c>
      <c r="F319" s="480">
        <v>0</v>
      </c>
      <c r="G319" s="480">
        <v>0</v>
      </c>
      <c r="H319" s="480">
        <v>0</v>
      </c>
      <c r="I319" s="480">
        <v>0</v>
      </c>
      <c r="J319" s="480">
        <v>8</v>
      </c>
      <c r="K319" s="480">
        <v>7</v>
      </c>
      <c r="L319" s="480">
        <v>10</v>
      </c>
      <c r="M319" s="480">
        <v>16</v>
      </c>
      <c r="N319" s="480">
        <v>13</v>
      </c>
      <c r="O319" s="480">
        <v>8</v>
      </c>
      <c r="P319" s="480">
        <v>10</v>
      </c>
      <c r="Q319" s="480">
        <v>9</v>
      </c>
      <c r="R319" s="480">
        <v>14</v>
      </c>
      <c r="S319" s="480">
        <v>20</v>
      </c>
      <c r="T319" s="480">
        <v>14</v>
      </c>
      <c r="U319" s="480">
        <v>17</v>
      </c>
      <c r="V319" s="480">
        <v>14</v>
      </c>
      <c r="W319" s="480">
        <v>7</v>
      </c>
      <c r="X319" s="480">
        <v>17</v>
      </c>
      <c r="Y319" s="480">
        <v>13</v>
      </c>
      <c r="Z319" s="480">
        <v>13</v>
      </c>
      <c r="AA319" s="480">
        <v>10</v>
      </c>
      <c r="AB319" s="480">
        <v>8</v>
      </c>
      <c r="AC319" s="480">
        <v>11</v>
      </c>
      <c r="AD319" s="480">
        <v>13</v>
      </c>
      <c r="AE319" s="480">
        <v>8</v>
      </c>
      <c r="AF319" s="480">
        <v>0</v>
      </c>
      <c r="AG319" s="480">
        <v>0</v>
      </c>
      <c r="AH319" s="480">
        <v>0</v>
      </c>
      <c r="AI319" s="480">
        <v>0</v>
      </c>
      <c r="AJ319" s="480">
        <v>0</v>
      </c>
      <c r="AK319" s="480">
        <v>0</v>
      </c>
      <c r="AL319" s="480">
        <v>0</v>
      </c>
      <c r="AM319" s="480">
        <v>0</v>
      </c>
      <c r="AN319" s="480">
        <v>0</v>
      </c>
      <c r="AO319" s="480">
        <v>0</v>
      </c>
      <c r="AP319" s="480">
        <v>0</v>
      </c>
      <c r="AQ319" s="480">
        <v>0</v>
      </c>
      <c r="AR319" s="480">
        <v>0</v>
      </c>
      <c r="AS319" s="480">
        <v>0</v>
      </c>
      <c r="AT319" s="480">
        <v>0</v>
      </c>
      <c r="AU319" s="480">
        <v>0</v>
      </c>
      <c r="AV319" s="480">
        <v>0</v>
      </c>
      <c r="AW319" s="480">
        <v>0</v>
      </c>
      <c r="AX319" s="480">
        <v>0</v>
      </c>
      <c r="AY319" s="480">
        <v>0</v>
      </c>
      <c r="AZ319" s="480">
        <v>0</v>
      </c>
      <c r="BA319" s="480">
        <v>0</v>
      </c>
      <c r="BB319" s="480">
        <v>0</v>
      </c>
      <c r="BC319" s="480">
        <v>0</v>
      </c>
      <c r="BD319" s="480">
        <v>0</v>
      </c>
      <c r="BE319" s="480">
        <v>0</v>
      </c>
      <c r="BF319" s="481">
        <f t="shared" si="12"/>
        <v>134</v>
      </c>
      <c r="BG319" s="481">
        <f t="shared" si="12"/>
        <v>126</v>
      </c>
      <c r="BH319" s="482">
        <f t="shared" si="13"/>
        <v>0</v>
      </c>
      <c r="BI319" s="482">
        <f t="shared" si="13"/>
        <v>0</v>
      </c>
      <c r="BJ319" s="483">
        <f t="shared" si="14"/>
        <v>134</v>
      </c>
      <c r="BK319" s="483">
        <f t="shared" si="14"/>
        <v>126</v>
      </c>
    </row>
    <row r="320" spans="1:63" x14ac:dyDescent="0.45">
      <c r="A320" s="480" t="s">
        <v>1004</v>
      </c>
      <c r="B320" s="480" t="s">
        <v>461</v>
      </c>
      <c r="C320" s="480" t="s">
        <v>8</v>
      </c>
      <c r="D320" s="480" t="s">
        <v>702</v>
      </c>
      <c r="E320" s="480" t="s">
        <v>725</v>
      </c>
      <c r="F320" s="480">
        <v>0</v>
      </c>
      <c r="G320" s="480">
        <v>0</v>
      </c>
      <c r="H320" s="480">
        <v>0</v>
      </c>
      <c r="I320" s="480">
        <v>0</v>
      </c>
      <c r="J320" s="480">
        <v>26</v>
      </c>
      <c r="K320" s="480">
        <v>28</v>
      </c>
      <c r="L320" s="480">
        <v>34</v>
      </c>
      <c r="M320" s="480">
        <v>27</v>
      </c>
      <c r="N320" s="480">
        <v>38</v>
      </c>
      <c r="O320" s="480">
        <v>31</v>
      </c>
      <c r="P320" s="480">
        <v>32</v>
      </c>
      <c r="Q320" s="480">
        <v>37</v>
      </c>
      <c r="R320" s="480">
        <v>32</v>
      </c>
      <c r="S320" s="480">
        <v>31</v>
      </c>
      <c r="T320" s="480">
        <v>31</v>
      </c>
      <c r="U320" s="480">
        <v>24</v>
      </c>
      <c r="V320" s="480">
        <v>33</v>
      </c>
      <c r="W320" s="480">
        <v>31</v>
      </c>
      <c r="X320" s="480">
        <v>34</v>
      </c>
      <c r="Y320" s="480">
        <v>35</v>
      </c>
      <c r="Z320" s="480">
        <v>0</v>
      </c>
      <c r="AA320" s="480">
        <v>0</v>
      </c>
      <c r="AB320" s="480">
        <v>0</v>
      </c>
      <c r="AC320" s="480">
        <v>0</v>
      </c>
      <c r="AD320" s="480">
        <v>0</v>
      </c>
      <c r="AE320" s="480">
        <v>0</v>
      </c>
      <c r="AF320" s="480">
        <v>0</v>
      </c>
      <c r="AG320" s="480">
        <v>0</v>
      </c>
      <c r="AH320" s="480">
        <v>0</v>
      </c>
      <c r="AI320" s="480">
        <v>0</v>
      </c>
      <c r="AJ320" s="480">
        <v>0</v>
      </c>
      <c r="AK320" s="480">
        <v>0</v>
      </c>
      <c r="AL320" s="480">
        <v>0</v>
      </c>
      <c r="AM320" s="480">
        <v>0</v>
      </c>
      <c r="AN320" s="480">
        <v>0</v>
      </c>
      <c r="AO320" s="480">
        <v>0</v>
      </c>
      <c r="AP320" s="480">
        <v>0</v>
      </c>
      <c r="AQ320" s="480">
        <v>0</v>
      </c>
      <c r="AR320" s="480">
        <v>0</v>
      </c>
      <c r="AS320" s="480">
        <v>0</v>
      </c>
      <c r="AT320" s="480">
        <v>0</v>
      </c>
      <c r="AU320" s="480">
        <v>0</v>
      </c>
      <c r="AV320" s="480">
        <v>0</v>
      </c>
      <c r="AW320" s="480">
        <v>0</v>
      </c>
      <c r="AX320" s="480">
        <v>0</v>
      </c>
      <c r="AY320" s="480">
        <v>0</v>
      </c>
      <c r="AZ320" s="480">
        <v>0</v>
      </c>
      <c r="BA320" s="480">
        <v>0</v>
      </c>
      <c r="BB320" s="480">
        <v>0</v>
      </c>
      <c r="BC320" s="480">
        <v>0</v>
      </c>
      <c r="BD320" s="480">
        <v>0</v>
      </c>
      <c r="BE320" s="480">
        <v>0</v>
      </c>
      <c r="BF320" s="481">
        <f t="shared" si="12"/>
        <v>260</v>
      </c>
      <c r="BG320" s="481">
        <f t="shared" si="12"/>
        <v>244</v>
      </c>
      <c r="BH320" s="482">
        <f t="shared" si="13"/>
        <v>0</v>
      </c>
      <c r="BI320" s="482">
        <f t="shared" si="13"/>
        <v>0</v>
      </c>
      <c r="BJ320" s="483">
        <f t="shared" si="14"/>
        <v>260</v>
      </c>
      <c r="BK320" s="483">
        <f t="shared" si="14"/>
        <v>244</v>
      </c>
    </row>
    <row r="321" spans="1:63" x14ac:dyDescent="0.45">
      <c r="A321" s="480" t="s">
        <v>1005</v>
      </c>
      <c r="B321" s="480" t="s">
        <v>461</v>
      </c>
      <c r="C321" s="480" t="s">
        <v>8</v>
      </c>
      <c r="D321" s="480" t="s">
        <v>702</v>
      </c>
      <c r="E321" s="480" t="s">
        <v>725</v>
      </c>
      <c r="F321" s="480">
        <v>0</v>
      </c>
      <c r="G321" s="480">
        <v>0</v>
      </c>
      <c r="H321" s="480">
        <v>44</v>
      </c>
      <c r="I321" s="480">
        <v>30</v>
      </c>
      <c r="J321" s="480">
        <v>51</v>
      </c>
      <c r="K321" s="480">
        <v>58</v>
      </c>
      <c r="L321" s="480">
        <v>61</v>
      </c>
      <c r="M321" s="480">
        <v>59</v>
      </c>
      <c r="N321" s="480">
        <v>60</v>
      </c>
      <c r="O321" s="480">
        <v>42</v>
      </c>
      <c r="P321" s="480">
        <v>70</v>
      </c>
      <c r="Q321" s="480">
        <v>54</v>
      </c>
      <c r="R321" s="480">
        <v>61</v>
      </c>
      <c r="S321" s="480">
        <v>48</v>
      </c>
      <c r="T321" s="480">
        <v>53</v>
      </c>
      <c r="U321" s="480">
        <v>42</v>
      </c>
      <c r="V321" s="480">
        <v>59</v>
      </c>
      <c r="W321" s="480">
        <v>48</v>
      </c>
      <c r="X321" s="480">
        <v>66</v>
      </c>
      <c r="Y321" s="480">
        <v>45</v>
      </c>
      <c r="Z321" s="480">
        <v>0</v>
      </c>
      <c r="AA321" s="480">
        <v>0</v>
      </c>
      <c r="AB321" s="480">
        <v>0</v>
      </c>
      <c r="AC321" s="480">
        <v>0</v>
      </c>
      <c r="AD321" s="480">
        <v>0</v>
      </c>
      <c r="AE321" s="480">
        <v>0</v>
      </c>
      <c r="AF321" s="480">
        <v>0</v>
      </c>
      <c r="AG321" s="480">
        <v>0</v>
      </c>
      <c r="AH321" s="480">
        <v>0</v>
      </c>
      <c r="AI321" s="480">
        <v>0</v>
      </c>
      <c r="AJ321" s="480">
        <v>0</v>
      </c>
      <c r="AK321" s="480">
        <v>0</v>
      </c>
      <c r="AL321" s="480">
        <v>0</v>
      </c>
      <c r="AM321" s="480">
        <v>0</v>
      </c>
      <c r="AN321" s="480">
        <v>0</v>
      </c>
      <c r="AO321" s="480">
        <v>0</v>
      </c>
      <c r="AP321" s="480">
        <v>0</v>
      </c>
      <c r="AQ321" s="480">
        <v>0</v>
      </c>
      <c r="AR321" s="480">
        <v>0</v>
      </c>
      <c r="AS321" s="480">
        <v>0</v>
      </c>
      <c r="AT321" s="480">
        <v>0</v>
      </c>
      <c r="AU321" s="480">
        <v>0</v>
      </c>
      <c r="AV321" s="480">
        <v>0</v>
      </c>
      <c r="AW321" s="480">
        <v>0</v>
      </c>
      <c r="AX321" s="480">
        <v>0</v>
      </c>
      <c r="AY321" s="480">
        <v>0</v>
      </c>
      <c r="AZ321" s="480">
        <v>0</v>
      </c>
      <c r="BA321" s="480">
        <v>0</v>
      </c>
      <c r="BB321" s="480">
        <v>0</v>
      </c>
      <c r="BC321" s="480">
        <v>0</v>
      </c>
      <c r="BD321" s="480">
        <v>0</v>
      </c>
      <c r="BE321" s="480">
        <v>0</v>
      </c>
      <c r="BF321" s="481">
        <f t="shared" si="12"/>
        <v>525</v>
      </c>
      <c r="BG321" s="481">
        <f t="shared" si="12"/>
        <v>426</v>
      </c>
      <c r="BH321" s="482">
        <f t="shared" si="13"/>
        <v>0</v>
      </c>
      <c r="BI321" s="482">
        <f t="shared" si="13"/>
        <v>0</v>
      </c>
      <c r="BJ321" s="483">
        <f t="shared" si="14"/>
        <v>525</v>
      </c>
      <c r="BK321" s="483">
        <f t="shared" si="14"/>
        <v>426</v>
      </c>
    </row>
    <row r="322" spans="1:63" x14ac:dyDescent="0.45">
      <c r="A322" s="480" t="s">
        <v>1006</v>
      </c>
      <c r="B322" s="480" t="s">
        <v>461</v>
      </c>
      <c r="C322" s="480" t="s">
        <v>8</v>
      </c>
      <c r="D322" s="480" t="s">
        <v>702</v>
      </c>
      <c r="E322" s="480" t="s">
        <v>725</v>
      </c>
      <c r="F322" s="480">
        <v>0</v>
      </c>
      <c r="G322" s="480">
        <v>0</v>
      </c>
      <c r="H322" s="480">
        <v>35</v>
      </c>
      <c r="I322" s="480">
        <v>29</v>
      </c>
      <c r="J322" s="480">
        <v>43</v>
      </c>
      <c r="K322" s="480">
        <v>28</v>
      </c>
      <c r="L322" s="480">
        <v>33</v>
      </c>
      <c r="M322" s="480">
        <v>31</v>
      </c>
      <c r="N322" s="480">
        <v>31</v>
      </c>
      <c r="O322" s="480">
        <v>29</v>
      </c>
      <c r="P322" s="480">
        <v>31</v>
      </c>
      <c r="Q322" s="480">
        <v>36</v>
      </c>
      <c r="R322" s="480">
        <v>34</v>
      </c>
      <c r="S322" s="480">
        <v>46</v>
      </c>
      <c r="T322" s="480">
        <v>31</v>
      </c>
      <c r="U322" s="480">
        <v>30</v>
      </c>
      <c r="V322" s="480">
        <v>23</v>
      </c>
      <c r="W322" s="480">
        <v>21</v>
      </c>
      <c r="X322" s="480">
        <v>46</v>
      </c>
      <c r="Y322" s="480">
        <v>27</v>
      </c>
      <c r="Z322" s="480">
        <v>0</v>
      </c>
      <c r="AA322" s="480">
        <v>0</v>
      </c>
      <c r="AB322" s="480">
        <v>0</v>
      </c>
      <c r="AC322" s="480">
        <v>0</v>
      </c>
      <c r="AD322" s="480">
        <v>0</v>
      </c>
      <c r="AE322" s="480">
        <v>0</v>
      </c>
      <c r="AF322" s="480">
        <v>0</v>
      </c>
      <c r="AG322" s="480">
        <v>0</v>
      </c>
      <c r="AH322" s="480">
        <v>0</v>
      </c>
      <c r="AI322" s="480">
        <v>0</v>
      </c>
      <c r="AJ322" s="480">
        <v>0</v>
      </c>
      <c r="AK322" s="480">
        <v>0</v>
      </c>
      <c r="AL322" s="480">
        <v>0</v>
      </c>
      <c r="AM322" s="480">
        <v>0</v>
      </c>
      <c r="AN322" s="480">
        <v>0</v>
      </c>
      <c r="AO322" s="480">
        <v>0</v>
      </c>
      <c r="AP322" s="480">
        <v>0</v>
      </c>
      <c r="AQ322" s="480">
        <v>0</v>
      </c>
      <c r="AR322" s="480">
        <v>0</v>
      </c>
      <c r="AS322" s="480">
        <v>0</v>
      </c>
      <c r="AT322" s="480">
        <v>0</v>
      </c>
      <c r="AU322" s="480">
        <v>0</v>
      </c>
      <c r="AV322" s="480">
        <v>0</v>
      </c>
      <c r="AW322" s="480">
        <v>0</v>
      </c>
      <c r="AX322" s="480">
        <v>0</v>
      </c>
      <c r="AY322" s="480">
        <v>0</v>
      </c>
      <c r="AZ322" s="480">
        <v>0</v>
      </c>
      <c r="BA322" s="480">
        <v>0</v>
      </c>
      <c r="BB322" s="480">
        <v>0</v>
      </c>
      <c r="BC322" s="480">
        <v>0</v>
      </c>
      <c r="BD322" s="480">
        <v>0</v>
      </c>
      <c r="BE322" s="480">
        <v>0</v>
      </c>
      <c r="BF322" s="481">
        <f t="shared" si="12"/>
        <v>307</v>
      </c>
      <c r="BG322" s="481">
        <f t="shared" si="12"/>
        <v>277</v>
      </c>
      <c r="BH322" s="482">
        <f t="shared" si="13"/>
        <v>0</v>
      </c>
      <c r="BI322" s="482">
        <f t="shared" si="13"/>
        <v>0</v>
      </c>
      <c r="BJ322" s="483">
        <f t="shared" si="14"/>
        <v>307</v>
      </c>
      <c r="BK322" s="483">
        <f t="shared" si="14"/>
        <v>277</v>
      </c>
    </row>
    <row r="323" spans="1:63" x14ac:dyDescent="0.45">
      <c r="A323" s="480" t="s">
        <v>1007</v>
      </c>
      <c r="B323" s="480" t="s">
        <v>461</v>
      </c>
      <c r="C323" s="480" t="s">
        <v>8</v>
      </c>
      <c r="D323" s="480" t="s">
        <v>702</v>
      </c>
      <c r="E323" s="480" t="s">
        <v>725</v>
      </c>
      <c r="F323" s="480">
        <v>0</v>
      </c>
      <c r="G323" s="480">
        <v>0</v>
      </c>
      <c r="H323" s="480">
        <v>0</v>
      </c>
      <c r="I323" s="480">
        <v>0</v>
      </c>
      <c r="J323" s="480">
        <v>39</v>
      </c>
      <c r="K323" s="480">
        <v>26</v>
      </c>
      <c r="L323" s="480">
        <v>36</v>
      </c>
      <c r="M323" s="480">
        <v>34</v>
      </c>
      <c r="N323" s="480">
        <v>58</v>
      </c>
      <c r="O323" s="480">
        <v>51</v>
      </c>
      <c r="P323" s="480">
        <v>51</v>
      </c>
      <c r="Q323" s="480">
        <v>51</v>
      </c>
      <c r="R323" s="480">
        <v>55</v>
      </c>
      <c r="S323" s="480">
        <v>48</v>
      </c>
      <c r="T323" s="480">
        <v>62</v>
      </c>
      <c r="U323" s="480">
        <v>44</v>
      </c>
      <c r="V323" s="480">
        <v>39</v>
      </c>
      <c r="W323" s="480">
        <v>55</v>
      </c>
      <c r="X323" s="480">
        <v>55</v>
      </c>
      <c r="Y323" s="480">
        <v>58</v>
      </c>
      <c r="Z323" s="480">
        <v>67</v>
      </c>
      <c r="AA323" s="480">
        <v>63</v>
      </c>
      <c r="AB323" s="480">
        <v>56</v>
      </c>
      <c r="AC323" s="480">
        <v>60</v>
      </c>
      <c r="AD323" s="480">
        <v>60</v>
      </c>
      <c r="AE323" s="480">
        <v>44</v>
      </c>
      <c r="AF323" s="480">
        <v>0</v>
      </c>
      <c r="AG323" s="480">
        <v>0</v>
      </c>
      <c r="AH323" s="480">
        <v>0</v>
      </c>
      <c r="AI323" s="480">
        <v>0</v>
      </c>
      <c r="AJ323" s="480">
        <v>0</v>
      </c>
      <c r="AK323" s="480">
        <v>0</v>
      </c>
      <c r="AL323" s="480">
        <v>0</v>
      </c>
      <c r="AM323" s="480">
        <v>0</v>
      </c>
      <c r="AN323" s="480">
        <v>0</v>
      </c>
      <c r="AO323" s="480">
        <v>0</v>
      </c>
      <c r="AP323" s="480">
        <v>0</v>
      </c>
      <c r="AQ323" s="480">
        <v>0</v>
      </c>
      <c r="AR323" s="480">
        <v>0</v>
      </c>
      <c r="AS323" s="480">
        <v>0</v>
      </c>
      <c r="AT323" s="480">
        <v>0</v>
      </c>
      <c r="AU323" s="480">
        <v>0</v>
      </c>
      <c r="AV323" s="480">
        <v>0</v>
      </c>
      <c r="AW323" s="480">
        <v>0</v>
      </c>
      <c r="AX323" s="480">
        <v>0</v>
      </c>
      <c r="AY323" s="480">
        <v>0</v>
      </c>
      <c r="AZ323" s="480">
        <v>0</v>
      </c>
      <c r="BA323" s="480">
        <v>0</v>
      </c>
      <c r="BB323" s="480">
        <v>0</v>
      </c>
      <c r="BC323" s="480">
        <v>0</v>
      </c>
      <c r="BD323" s="480">
        <v>0</v>
      </c>
      <c r="BE323" s="480">
        <v>0</v>
      </c>
      <c r="BF323" s="481">
        <f t="shared" si="12"/>
        <v>578</v>
      </c>
      <c r="BG323" s="481">
        <f t="shared" si="12"/>
        <v>534</v>
      </c>
      <c r="BH323" s="482">
        <f t="shared" si="13"/>
        <v>0</v>
      </c>
      <c r="BI323" s="482">
        <f t="shared" si="13"/>
        <v>0</v>
      </c>
      <c r="BJ323" s="483">
        <f t="shared" si="14"/>
        <v>578</v>
      </c>
      <c r="BK323" s="483">
        <f t="shared" si="14"/>
        <v>534</v>
      </c>
    </row>
    <row r="324" spans="1:63" ht="24.9" x14ac:dyDescent="0.45">
      <c r="A324" s="480" t="s">
        <v>1008</v>
      </c>
      <c r="B324" s="480" t="s">
        <v>461</v>
      </c>
      <c r="C324" s="480" t="s">
        <v>8</v>
      </c>
      <c r="D324" s="480" t="s">
        <v>706</v>
      </c>
      <c r="E324" s="480" t="s">
        <v>707</v>
      </c>
      <c r="F324" s="480">
        <v>9</v>
      </c>
      <c r="G324" s="480">
        <v>4</v>
      </c>
      <c r="H324" s="480">
        <v>25</v>
      </c>
      <c r="I324" s="480">
        <v>13</v>
      </c>
      <c r="J324" s="480">
        <v>16</v>
      </c>
      <c r="K324" s="480">
        <v>12</v>
      </c>
      <c r="L324" s="480">
        <v>17</v>
      </c>
      <c r="M324" s="480">
        <v>10</v>
      </c>
      <c r="N324" s="480">
        <v>0</v>
      </c>
      <c r="O324" s="480">
        <v>0</v>
      </c>
      <c r="P324" s="480">
        <v>0</v>
      </c>
      <c r="Q324" s="480">
        <v>0</v>
      </c>
      <c r="R324" s="480">
        <v>0</v>
      </c>
      <c r="S324" s="480">
        <v>0</v>
      </c>
      <c r="T324" s="480">
        <v>0</v>
      </c>
      <c r="U324" s="480">
        <v>0</v>
      </c>
      <c r="V324" s="480">
        <v>0</v>
      </c>
      <c r="W324" s="480">
        <v>0</v>
      </c>
      <c r="X324" s="480">
        <v>0</v>
      </c>
      <c r="Y324" s="480">
        <v>0</v>
      </c>
      <c r="Z324" s="480">
        <v>0</v>
      </c>
      <c r="AA324" s="480">
        <v>0</v>
      </c>
      <c r="AB324" s="480">
        <v>0</v>
      </c>
      <c r="AC324" s="480">
        <v>0</v>
      </c>
      <c r="AD324" s="480">
        <v>0</v>
      </c>
      <c r="AE324" s="480">
        <v>0</v>
      </c>
      <c r="AF324" s="480">
        <v>0</v>
      </c>
      <c r="AG324" s="480">
        <v>0</v>
      </c>
      <c r="AH324" s="480">
        <v>0</v>
      </c>
      <c r="AI324" s="480">
        <v>0</v>
      </c>
      <c r="AJ324" s="480">
        <v>0</v>
      </c>
      <c r="AK324" s="480">
        <v>0</v>
      </c>
      <c r="AL324" s="480">
        <v>0</v>
      </c>
      <c r="AM324" s="480">
        <v>0</v>
      </c>
      <c r="AN324" s="480">
        <v>0</v>
      </c>
      <c r="AO324" s="480">
        <v>0</v>
      </c>
      <c r="AP324" s="480">
        <v>0</v>
      </c>
      <c r="AQ324" s="480">
        <v>0</v>
      </c>
      <c r="AR324" s="480">
        <v>0</v>
      </c>
      <c r="AS324" s="480">
        <v>0</v>
      </c>
      <c r="AT324" s="480">
        <v>0</v>
      </c>
      <c r="AU324" s="480">
        <v>0</v>
      </c>
      <c r="AV324" s="480">
        <v>0</v>
      </c>
      <c r="AW324" s="480">
        <v>0</v>
      </c>
      <c r="AX324" s="480">
        <v>0</v>
      </c>
      <c r="AY324" s="480">
        <v>0</v>
      </c>
      <c r="AZ324" s="480">
        <v>0</v>
      </c>
      <c r="BA324" s="480">
        <v>0</v>
      </c>
      <c r="BB324" s="480">
        <v>0</v>
      </c>
      <c r="BC324" s="480">
        <v>0</v>
      </c>
      <c r="BD324" s="480">
        <v>0</v>
      </c>
      <c r="BE324" s="480">
        <v>0</v>
      </c>
      <c r="BF324" s="481">
        <f t="shared" si="12"/>
        <v>67</v>
      </c>
      <c r="BG324" s="481">
        <f t="shared" si="12"/>
        <v>39</v>
      </c>
      <c r="BH324" s="482">
        <f t="shared" si="13"/>
        <v>0</v>
      </c>
      <c r="BI324" s="482">
        <f t="shared" si="13"/>
        <v>0</v>
      </c>
      <c r="BJ324" s="483">
        <f t="shared" si="14"/>
        <v>67</v>
      </c>
      <c r="BK324" s="483">
        <f t="shared" si="14"/>
        <v>39</v>
      </c>
    </row>
    <row r="325" spans="1:63" ht="24.9" x14ac:dyDescent="0.45">
      <c r="A325" s="480" t="s">
        <v>1009</v>
      </c>
      <c r="B325" s="480" t="s">
        <v>461</v>
      </c>
      <c r="C325" s="480" t="s">
        <v>8</v>
      </c>
      <c r="D325" s="480" t="s">
        <v>706</v>
      </c>
      <c r="E325" s="480" t="s">
        <v>707</v>
      </c>
      <c r="F325" s="480">
        <v>8</v>
      </c>
      <c r="G325" s="480">
        <v>4</v>
      </c>
      <c r="H325" s="480">
        <v>49</v>
      </c>
      <c r="I325" s="480">
        <v>38</v>
      </c>
      <c r="J325" s="480">
        <v>51</v>
      </c>
      <c r="K325" s="480">
        <v>38</v>
      </c>
      <c r="L325" s="480">
        <v>47</v>
      </c>
      <c r="M325" s="480">
        <v>49</v>
      </c>
      <c r="N325" s="480">
        <v>70</v>
      </c>
      <c r="O325" s="480">
        <v>67</v>
      </c>
      <c r="P325" s="480">
        <v>75</v>
      </c>
      <c r="Q325" s="480">
        <v>77</v>
      </c>
      <c r="R325" s="480">
        <v>77</v>
      </c>
      <c r="S325" s="480">
        <v>63</v>
      </c>
      <c r="T325" s="480">
        <v>62</v>
      </c>
      <c r="U325" s="480">
        <v>65</v>
      </c>
      <c r="V325" s="480">
        <v>51</v>
      </c>
      <c r="W325" s="480">
        <v>70</v>
      </c>
      <c r="X325" s="480">
        <v>58</v>
      </c>
      <c r="Y325" s="480">
        <v>72</v>
      </c>
      <c r="Z325" s="480">
        <v>51</v>
      </c>
      <c r="AA325" s="480">
        <v>45</v>
      </c>
      <c r="AB325" s="480">
        <v>54</v>
      </c>
      <c r="AC325" s="480">
        <v>44</v>
      </c>
      <c r="AD325" s="480">
        <v>67</v>
      </c>
      <c r="AE325" s="480">
        <v>49</v>
      </c>
      <c r="AF325" s="480">
        <v>0</v>
      </c>
      <c r="AG325" s="480">
        <v>0</v>
      </c>
      <c r="AH325" s="480">
        <v>0</v>
      </c>
      <c r="AI325" s="480">
        <v>0</v>
      </c>
      <c r="AJ325" s="480">
        <v>0</v>
      </c>
      <c r="AK325" s="480">
        <v>0</v>
      </c>
      <c r="AL325" s="480">
        <v>0</v>
      </c>
      <c r="AM325" s="480">
        <v>0</v>
      </c>
      <c r="AN325" s="480">
        <v>0</v>
      </c>
      <c r="AO325" s="480">
        <v>0</v>
      </c>
      <c r="AP325" s="480">
        <v>0</v>
      </c>
      <c r="AQ325" s="480">
        <v>0</v>
      </c>
      <c r="AR325" s="480">
        <v>0</v>
      </c>
      <c r="AS325" s="480">
        <v>0</v>
      </c>
      <c r="AT325" s="480">
        <v>0</v>
      </c>
      <c r="AU325" s="480">
        <v>0</v>
      </c>
      <c r="AV325" s="480">
        <v>0</v>
      </c>
      <c r="AW325" s="480">
        <v>0</v>
      </c>
      <c r="AX325" s="480">
        <v>0</v>
      </c>
      <c r="AY325" s="480">
        <v>0</v>
      </c>
      <c r="AZ325" s="480">
        <v>0</v>
      </c>
      <c r="BA325" s="480">
        <v>0</v>
      </c>
      <c r="BB325" s="480">
        <v>0</v>
      </c>
      <c r="BC325" s="480">
        <v>0</v>
      </c>
      <c r="BD325" s="480">
        <v>0</v>
      </c>
      <c r="BE325" s="480">
        <v>0</v>
      </c>
      <c r="BF325" s="481">
        <f t="shared" si="12"/>
        <v>720</v>
      </c>
      <c r="BG325" s="481">
        <f t="shared" si="12"/>
        <v>681</v>
      </c>
      <c r="BH325" s="482">
        <f t="shared" si="13"/>
        <v>0</v>
      </c>
      <c r="BI325" s="482">
        <f t="shared" si="13"/>
        <v>0</v>
      </c>
      <c r="BJ325" s="483">
        <f t="shared" si="14"/>
        <v>720</v>
      </c>
      <c r="BK325" s="483">
        <f t="shared" si="14"/>
        <v>681</v>
      </c>
    </row>
    <row r="326" spans="1:63" x14ac:dyDescent="0.45">
      <c r="A326" s="480" t="s">
        <v>1010</v>
      </c>
      <c r="B326" s="480" t="s">
        <v>461</v>
      </c>
      <c r="C326" s="480" t="s">
        <v>8</v>
      </c>
      <c r="D326" s="480" t="s">
        <v>702</v>
      </c>
      <c r="E326" s="480" t="s">
        <v>725</v>
      </c>
      <c r="F326" s="480">
        <v>0</v>
      </c>
      <c r="G326" s="480">
        <v>0</v>
      </c>
      <c r="H326" s="480">
        <v>0</v>
      </c>
      <c r="I326" s="480">
        <v>0</v>
      </c>
      <c r="J326" s="480">
        <v>41</v>
      </c>
      <c r="K326" s="480">
        <v>37</v>
      </c>
      <c r="L326" s="480">
        <v>24</v>
      </c>
      <c r="M326" s="480">
        <v>37</v>
      </c>
      <c r="N326" s="480">
        <v>61</v>
      </c>
      <c r="O326" s="480">
        <v>53</v>
      </c>
      <c r="P326" s="480">
        <v>60</v>
      </c>
      <c r="Q326" s="480">
        <v>53</v>
      </c>
      <c r="R326" s="480">
        <v>62</v>
      </c>
      <c r="S326" s="480">
        <v>52</v>
      </c>
      <c r="T326" s="480">
        <v>60</v>
      </c>
      <c r="U326" s="480">
        <v>60</v>
      </c>
      <c r="V326" s="480">
        <v>58</v>
      </c>
      <c r="W326" s="480">
        <v>58</v>
      </c>
      <c r="X326" s="480">
        <v>61</v>
      </c>
      <c r="Y326" s="480">
        <v>56</v>
      </c>
      <c r="Z326" s="480">
        <v>72</v>
      </c>
      <c r="AA326" s="480">
        <v>47</v>
      </c>
      <c r="AB326" s="480">
        <v>52</v>
      </c>
      <c r="AC326" s="480">
        <v>50</v>
      </c>
      <c r="AD326" s="480">
        <v>40</v>
      </c>
      <c r="AE326" s="480">
        <v>38</v>
      </c>
      <c r="AF326" s="480">
        <v>0</v>
      </c>
      <c r="AG326" s="480">
        <v>0</v>
      </c>
      <c r="AH326" s="480">
        <v>0</v>
      </c>
      <c r="AI326" s="480">
        <v>0</v>
      </c>
      <c r="AJ326" s="480">
        <v>0</v>
      </c>
      <c r="AK326" s="480">
        <v>0</v>
      </c>
      <c r="AL326" s="480">
        <v>0</v>
      </c>
      <c r="AM326" s="480">
        <v>0</v>
      </c>
      <c r="AN326" s="480">
        <v>0</v>
      </c>
      <c r="AO326" s="480">
        <v>0</v>
      </c>
      <c r="AP326" s="480">
        <v>0</v>
      </c>
      <c r="AQ326" s="480">
        <v>0</v>
      </c>
      <c r="AR326" s="480">
        <v>0</v>
      </c>
      <c r="AS326" s="480">
        <v>0</v>
      </c>
      <c r="AT326" s="480">
        <v>0</v>
      </c>
      <c r="AU326" s="480">
        <v>0</v>
      </c>
      <c r="AV326" s="480">
        <v>0</v>
      </c>
      <c r="AW326" s="480">
        <v>0</v>
      </c>
      <c r="AX326" s="480">
        <v>0</v>
      </c>
      <c r="AY326" s="480">
        <v>0</v>
      </c>
      <c r="AZ326" s="480">
        <v>0</v>
      </c>
      <c r="BA326" s="480">
        <v>0</v>
      </c>
      <c r="BB326" s="480">
        <v>0</v>
      </c>
      <c r="BC326" s="480">
        <v>0</v>
      </c>
      <c r="BD326" s="480">
        <v>0</v>
      </c>
      <c r="BE326" s="480">
        <v>0</v>
      </c>
      <c r="BF326" s="481">
        <f t="shared" ref="BF326:BG389" si="15">F326+H326+J326+L326+N326+P326+R326+T326+V326+X326+Z326+AB326+AD326</f>
        <v>591</v>
      </c>
      <c r="BG326" s="481">
        <f t="shared" si="15"/>
        <v>541</v>
      </c>
      <c r="BH326" s="482">
        <f t="shared" ref="BH326:BI389" si="16">AF326+AH326+AJ326+AL326+AN326+AP326+AR326+AT326+AV326+AX326+AZ326+BB326+BD326</f>
        <v>0</v>
      </c>
      <c r="BI326" s="482">
        <f t="shared" si="16"/>
        <v>0</v>
      </c>
      <c r="BJ326" s="483">
        <f t="shared" ref="BJ326:BK389" si="17">BF326+BH326</f>
        <v>591</v>
      </c>
      <c r="BK326" s="483">
        <f t="shared" si="17"/>
        <v>541</v>
      </c>
    </row>
    <row r="327" spans="1:63" x14ac:dyDescent="0.45">
      <c r="A327" s="480" t="s">
        <v>1011</v>
      </c>
      <c r="B327" s="480" t="s">
        <v>461</v>
      </c>
      <c r="C327" s="480" t="s">
        <v>8</v>
      </c>
      <c r="D327" s="480" t="s">
        <v>702</v>
      </c>
      <c r="E327" s="480" t="s">
        <v>725</v>
      </c>
      <c r="F327" s="480">
        <v>0</v>
      </c>
      <c r="G327" s="480">
        <v>0</v>
      </c>
      <c r="H327" s="480">
        <v>0</v>
      </c>
      <c r="I327" s="480">
        <v>0</v>
      </c>
      <c r="J327" s="480">
        <v>0</v>
      </c>
      <c r="K327" s="480">
        <v>0</v>
      </c>
      <c r="L327" s="480">
        <v>0</v>
      </c>
      <c r="M327" s="480">
        <v>0</v>
      </c>
      <c r="N327" s="480">
        <v>76</v>
      </c>
      <c r="O327" s="480">
        <v>67</v>
      </c>
      <c r="P327" s="480">
        <v>68</v>
      </c>
      <c r="Q327" s="480">
        <v>62</v>
      </c>
      <c r="R327" s="480">
        <v>61</v>
      </c>
      <c r="S327" s="480">
        <v>77</v>
      </c>
      <c r="T327" s="480">
        <v>56</v>
      </c>
      <c r="U327" s="480">
        <v>54</v>
      </c>
      <c r="V327" s="480">
        <v>58</v>
      </c>
      <c r="W327" s="480">
        <v>52</v>
      </c>
      <c r="X327" s="480">
        <v>60</v>
      </c>
      <c r="Y327" s="480">
        <v>62</v>
      </c>
      <c r="Z327" s="480">
        <v>0</v>
      </c>
      <c r="AA327" s="480">
        <v>0</v>
      </c>
      <c r="AB327" s="480">
        <v>0</v>
      </c>
      <c r="AC327" s="480">
        <v>0</v>
      </c>
      <c r="AD327" s="480">
        <v>0</v>
      </c>
      <c r="AE327" s="480">
        <v>0</v>
      </c>
      <c r="AF327" s="480">
        <v>0</v>
      </c>
      <c r="AG327" s="480">
        <v>0</v>
      </c>
      <c r="AH327" s="480">
        <v>0</v>
      </c>
      <c r="AI327" s="480">
        <v>0</v>
      </c>
      <c r="AJ327" s="480">
        <v>0</v>
      </c>
      <c r="AK327" s="480">
        <v>0</v>
      </c>
      <c r="AL327" s="480">
        <v>0</v>
      </c>
      <c r="AM327" s="480">
        <v>0</v>
      </c>
      <c r="AN327" s="480">
        <v>0</v>
      </c>
      <c r="AO327" s="480">
        <v>0</v>
      </c>
      <c r="AP327" s="480">
        <v>0</v>
      </c>
      <c r="AQ327" s="480">
        <v>0</v>
      </c>
      <c r="AR327" s="480">
        <v>0</v>
      </c>
      <c r="AS327" s="480">
        <v>0</v>
      </c>
      <c r="AT327" s="480">
        <v>0</v>
      </c>
      <c r="AU327" s="480">
        <v>0</v>
      </c>
      <c r="AV327" s="480">
        <v>0</v>
      </c>
      <c r="AW327" s="480">
        <v>0</v>
      </c>
      <c r="AX327" s="480">
        <v>0</v>
      </c>
      <c r="AY327" s="480">
        <v>0</v>
      </c>
      <c r="AZ327" s="480">
        <v>0</v>
      </c>
      <c r="BA327" s="480">
        <v>0</v>
      </c>
      <c r="BB327" s="480">
        <v>0</v>
      </c>
      <c r="BC327" s="480">
        <v>0</v>
      </c>
      <c r="BD327" s="480">
        <v>0</v>
      </c>
      <c r="BE327" s="480">
        <v>0</v>
      </c>
      <c r="BF327" s="481">
        <f t="shared" si="15"/>
        <v>379</v>
      </c>
      <c r="BG327" s="481">
        <f t="shared" si="15"/>
        <v>374</v>
      </c>
      <c r="BH327" s="482">
        <f t="shared" si="16"/>
        <v>0</v>
      </c>
      <c r="BI327" s="482">
        <f t="shared" si="16"/>
        <v>0</v>
      </c>
      <c r="BJ327" s="483">
        <f t="shared" si="17"/>
        <v>379</v>
      </c>
      <c r="BK327" s="483">
        <f t="shared" si="17"/>
        <v>374</v>
      </c>
    </row>
    <row r="328" spans="1:63" x14ac:dyDescent="0.45">
      <c r="A328" s="480" t="s">
        <v>1012</v>
      </c>
      <c r="B328" s="480" t="s">
        <v>461</v>
      </c>
      <c r="C328" s="480" t="s">
        <v>8</v>
      </c>
      <c r="D328" s="480" t="s">
        <v>702</v>
      </c>
      <c r="E328" s="480" t="s">
        <v>725</v>
      </c>
      <c r="F328" s="480">
        <v>0</v>
      </c>
      <c r="G328" s="480">
        <v>0</v>
      </c>
      <c r="H328" s="480">
        <v>22</v>
      </c>
      <c r="I328" s="480">
        <v>25</v>
      </c>
      <c r="J328" s="480">
        <v>30</v>
      </c>
      <c r="K328" s="480">
        <v>27</v>
      </c>
      <c r="L328" s="480">
        <v>27</v>
      </c>
      <c r="M328" s="480">
        <v>36</v>
      </c>
      <c r="N328" s="480">
        <v>52</v>
      </c>
      <c r="O328" s="480">
        <v>35</v>
      </c>
      <c r="P328" s="480">
        <v>37</v>
      </c>
      <c r="Q328" s="480">
        <v>44</v>
      </c>
      <c r="R328" s="480">
        <v>35</v>
      </c>
      <c r="S328" s="480">
        <v>41</v>
      </c>
      <c r="T328" s="480">
        <v>44</v>
      </c>
      <c r="U328" s="480">
        <v>40</v>
      </c>
      <c r="V328" s="480">
        <v>33</v>
      </c>
      <c r="W328" s="480">
        <v>27</v>
      </c>
      <c r="X328" s="480">
        <v>39</v>
      </c>
      <c r="Y328" s="480">
        <v>35</v>
      </c>
      <c r="Z328" s="480">
        <v>0</v>
      </c>
      <c r="AA328" s="480">
        <v>0</v>
      </c>
      <c r="AB328" s="480">
        <v>0</v>
      </c>
      <c r="AC328" s="480">
        <v>0</v>
      </c>
      <c r="AD328" s="480">
        <v>0</v>
      </c>
      <c r="AE328" s="480">
        <v>0</v>
      </c>
      <c r="AF328" s="480">
        <v>0</v>
      </c>
      <c r="AG328" s="480">
        <v>0</v>
      </c>
      <c r="AH328" s="480">
        <v>0</v>
      </c>
      <c r="AI328" s="480">
        <v>0</v>
      </c>
      <c r="AJ328" s="480">
        <v>0</v>
      </c>
      <c r="AK328" s="480">
        <v>0</v>
      </c>
      <c r="AL328" s="480">
        <v>0</v>
      </c>
      <c r="AM328" s="480">
        <v>0</v>
      </c>
      <c r="AN328" s="480">
        <v>0</v>
      </c>
      <c r="AO328" s="480">
        <v>0</v>
      </c>
      <c r="AP328" s="480">
        <v>0</v>
      </c>
      <c r="AQ328" s="480">
        <v>0</v>
      </c>
      <c r="AR328" s="480">
        <v>0</v>
      </c>
      <c r="AS328" s="480">
        <v>0</v>
      </c>
      <c r="AT328" s="480">
        <v>0</v>
      </c>
      <c r="AU328" s="480">
        <v>0</v>
      </c>
      <c r="AV328" s="480">
        <v>0</v>
      </c>
      <c r="AW328" s="480">
        <v>0</v>
      </c>
      <c r="AX328" s="480">
        <v>0</v>
      </c>
      <c r="AY328" s="480">
        <v>0</v>
      </c>
      <c r="AZ328" s="480">
        <v>0</v>
      </c>
      <c r="BA328" s="480">
        <v>0</v>
      </c>
      <c r="BB328" s="480">
        <v>0</v>
      </c>
      <c r="BC328" s="480">
        <v>0</v>
      </c>
      <c r="BD328" s="480">
        <v>0</v>
      </c>
      <c r="BE328" s="480">
        <v>0</v>
      </c>
      <c r="BF328" s="481">
        <f t="shared" si="15"/>
        <v>319</v>
      </c>
      <c r="BG328" s="481">
        <f t="shared" si="15"/>
        <v>310</v>
      </c>
      <c r="BH328" s="482">
        <f t="shared" si="16"/>
        <v>0</v>
      </c>
      <c r="BI328" s="482">
        <f t="shared" si="16"/>
        <v>0</v>
      </c>
      <c r="BJ328" s="483">
        <f t="shared" si="17"/>
        <v>319</v>
      </c>
      <c r="BK328" s="483">
        <f t="shared" si="17"/>
        <v>310</v>
      </c>
    </row>
    <row r="329" spans="1:63" x14ac:dyDescent="0.45">
      <c r="A329" s="480" t="s">
        <v>1013</v>
      </c>
      <c r="B329" s="480" t="s">
        <v>461</v>
      </c>
      <c r="C329" s="480" t="s">
        <v>8</v>
      </c>
      <c r="D329" s="480" t="s">
        <v>702</v>
      </c>
      <c r="E329" s="480" t="s">
        <v>725</v>
      </c>
      <c r="F329" s="480">
        <v>0</v>
      </c>
      <c r="G329" s="480">
        <v>0</v>
      </c>
      <c r="H329" s="480">
        <v>0</v>
      </c>
      <c r="I329" s="480">
        <v>0</v>
      </c>
      <c r="J329" s="480">
        <v>36</v>
      </c>
      <c r="K329" s="480">
        <v>26</v>
      </c>
      <c r="L329" s="480">
        <v>41</v>
      </c>
      <c r="M329" s="480">
        <v>36</v>
      </c>
      <c r="N329" s="480">
        <v>48</v>
      </c>
      <c r="O329" s="480">
        <v>26</v>
      </c>
      <c r="P329" s="480">
        <v>43</v>
      </c>
      <c r="Q329" s="480">
        <v>26</v>
      </c>
      <c r="R329" s="480">
        <v>25</v>
      </c>
      <c r="S329" s="480">
        <v>37</v>
      </c>
      <c r="T329" s="480">
        <v>41</v>
      </c>
      <c r="U329" s="480">
        <v>30</v>
      </c>
      <c r="V329" s="480">
        <v>33</v>
      </c>
      <c r="W329" s="480">
        <v>20</v>
      </c>
      <c r="X329" s="480">
        <v>34</v>
      </c>
      <c r="Y329" s="480">
        <v>30</v>
      </c>
      <c r="Z329" s="480">
        <v>0</v>
      </c>
      <c r="AA329" s="480">
        <v>0</v>
      </c>
      <c r="AB329" s="480">
        <v>0</v>
      </c>
      <c r="AC329" s="480">
        <v>0</v>
      </c>
      <c r="AD329" s="480">
        <v>0</v>
      </c>
      <c r="AE329" s="480">
        <v>0</v>
      </c>
      <c r="AF329" s="480">
        <v>0</v>
      </c>
      <c r="AG329" s="480">
        <v>0</v>
      </c>
      <c r="AH329" s="480">
        <v>0</v>
      </c>
      <c r="AI329" s="480">
        <v>0</v>
      </c>
      <c r="AJ329" s="480">
        <v>0</v>
      </c>
      <c r="AK329" s="480">
        <v>0</v>
      </c>
      <c r="AL329" s="480">
        <v>0</v>
      </c>
      <c r="AM329" s="480">
        <v>0</v>
      </c>
      <c r="AN329" s="480">
        <v>0</v>
      </c>
      <c r="AO329" s="480">
        <v>0</v>
      </c>
      <c r="AP329" s="480">
        <v>0</v>
      </c>
      <c r="AQ329" s="480">
        <v>0</v>
      </c>
      <c r="AR329" s="480">
        <v>0</v>
      </c>
      <c r="AS329" s="480">
        <v>0</v>
      </c>
      <c r="AT329" s="480">
        <v>0</v>
      </c>
      <c r="AU329" s="480">
        <v>0</v>
      </c>
      <c r="AV329" s="480">
        <v>0</v>
      </c>
      <c r="AW329" s="480">
        <v>0</v>
      </c>
      <c r="AX329" s="480">
        <v>0</v>
      </c>
      <c r="AY329" s="480">
        <v>0</v>
      </c>
      <c r="AZ329" s="480">
        <v>0</v>
      </c>
      <c r="BA329" s="480">
        <v>0</v>
      </c>
      <c r="BB329" s="480">
        <v>0</v>
      </c>
      <c r="BC329" s="480">
        <v>0</v>
      </c>
      <c r="BD329" s="480">
        <v>0</v>
      </c>
      <c r="BE329" s="480">
        <v>0</v>
      </c>
      <c r="BF329" s="481">
        <f t="shared" si="15"/>
        <v>301</v>
      </c>
      <c r="BG329" s="481">
        <f t="shared" si="15"/>
        <v>231</v>
      </c>
      <c r="BH329" s="482">
        <f t="shared" si="16"/>
        <v>0</v>
      </c>
      <c r="BI329" s="482">
        <f t="shared" si="16"/>
        <v>0</v>
      </c>
      <c r="BJ329" s="483">
        <f t="shared" si="17"/>
        <v>301</v>
      </c>
      <c r="BK329" s="483">
        <f t="shared" si="17"/>
        <v>231</v>
      </c>
    </row>
    <row r="330" spans="1:63" x14ac:dyDescent="0.45">
      <c r="A330" s="480" t="s">
        <v>1014</v>
      </c>
      <c r="B330" s="480" t="s">
        <v>461</v>
      </c>
      <c r="C330" s="480" t="s">
        <v>8</v>
      </c>
      <c r="D330" s="480" t="s">
        <v>702</v>
      </c>
      <c r="E330" s="480" t="s">
        <v>725</v>
      </c>
      <c r="F330" s="480">
        <v>0</v>
      </c>
      <c r="G330" s="480">
        <v>0</v>
      </c>
      <c r="H330" s="480">
        <v>11</v>
      </c>
      <c r="I330" s="480">
        <v>14</v>
      </c>
      <c r="J330" s="480">
        <v>29</v>
      </c>
      <c r="K330" s="480">
        <v>13</v>
      </c>
      <c r="L330" s="480">
        <v>12</v>
      </c>
      <c r="M330" s="480">
        <v>16</v>
      </c>
      <c r="N330" s="480">
        <v>17</v>
      </c>
      <c r="O330" s="480">
        <v>23</v>
      </c>
      <c r="P330" s="480">
        <v>17</v>
      </c>
      <c r="Q330" s="480">
        <v>6</v>
      </c>
      <c r="R330" s="480">
        <v>17</v>
      </c>
      <c r="S330" s="480">
        <v>12</v>
      </c>
      <c r="T330" s="480">
        <v>22</v>
      </c>
      <c r="U330" s="480">
        <v>16</v>
      </c>
      <c r="V330" s="480">
        <v>29</v>
      </c>
      <c r="W330" s="480">
        <v>16</v>
      </c>
      <c r="X330" s="480">
        <v>19</v>
      </c>
      <c r="Y330" s="480">
        <v>12</v>
      </c>
      <c r="Z330" s="480">
        <v>0</v>
      </c>
      <c r="AA330" s="480">
        <v>0</v>
      </c>
      <c r="AB330" s="480">
        <v>0</v>
      </c>
      <c r="AC330" s="480">
        <v>0</v>
      </c>
      <c r="AD330" s="480">
        <v>0</v>
      </c>
      <c r="AE330" s="480">
        <v>0</v>
      </c>
      <c r="AF330" s="480">
        <v>0</v>
      </c>
      <c r="AG330" s="480">
        <v>0</v>
      </c>
      <c r="AH330" s="480">
        <v>0</v>
      </c>
      <c r="AI330" s="480">
        <v>0</v>
      </c>
      <c r="AJ330" s="480">
        <v>0</v>
      </c>
      <c r="AK330" s="480">
        <v>0</v>
      </c>
      <c r="AL330" s="480">
        <v>0</v>
      </c>
      <c r="AM330" s="480">
        <v>0</v>
      </c>
      <c r="AN330" s="480">
        <v>0</v>
      </c>
      <c r="AO330" s="480">
        <v>0</v>
      </c>
      <c r="AP330" s="480">
        <v>0</v>
      </c>
      <c r="AQ330" s="480">
        <v>0</v>
      </c>
      <c r="AR330" s="480">
        <v>0</v>
      </c>
      <c r="AS330" s="480">
        <v>0</v>
      </c>
      <c r="AT330" s="480">
        <v>0</v>
      </c>
      <c r="AU330" s="480">
        <v>0</v>
      </c>
      <c r="AV330" s="480">
        <v>0</v>
      </c>
      <c r="AW330" s="480">
        <v>0</v>
      </c>
      <c r="AX330" s="480">
        <v>0</v>
      </c>
      <c r="AY330" s="480">
        <v>0</v>
      </c>
      <c r="AZ330" s="480">
        <v>0</v>
      </c>
      <c r="BA330" s="480">
        <v>0</v>
      </c>
      <c r="BB330" s="480">
        <v>0</v>
      </c>
      <c r="BC330" s="480">
        <v>0</v>
      </c>
      <c r="BD330" s="480">
        <v>0</v>
      </c>
      <c r="BE330" s="480">
        <v>0</v>
      </c>
      <c r="BF330" s="481">
        <f t="shared" si="15"/>
        <v>173</v>
      </c>
      <c r="BG330" s="481">
        <f t="shared" si="15"/>
        <v>128</v>
      </c>
      <c r="BH330" s="482">
        <f t="shared" si="16"/>
        <v>0</v>
      </c>
      <c r="BI330" s="482">
        <f t="shared" si="16"/>
        <v>0</v>
      </c>
      <c r="BJ330" s="483">
        <f t="shared" si="17"/>
        <v>173</v>
      </c>
      <c r="BK330" s="483">
        <f t="shared" si="17"/>
        <v>128</v>
      </c>
    </row>
    <row r="331" spans="1:63" x14ac:dyDescent="0.45">
      <c r="A331" s="480" t="s">
        <v>1015</v>
      </c>
      <c r="B331" s="480" t="s">
        <v>461</v>
      </c>
      <c r="C331" s="480" t="s">
        <v>8</v>
      </c>
      <c r="D331" s="480" t="s">
        <v>702</v>
      </c>
      <c r="E331" s="480" t="s">
        <v>725</v>
      </c>
      <c r="F331" s="480">
        <v>0</v>
      </c>
      <c r="G331" s="480">
        <v>0</v>
      </c>
      <c r="H331" s="480">
        <v>55</v>
      </c>
      <c r="I331" s="480">
        <v>30</v>
      </c>
      <c r="J331" s="480">
        <v>44</v>
      </c>
      <c r="K331" s="480">
        <v>36</v>
      </c>
      <c r="L331" s="480">
        <v>39</v>
      </c>
      <c r="M331" s="480">
        <v>34</v>
      </c>
      <c r="N331" s="480">
        <v>64</v>
      </c>
      <c r="O331" s="480">
        <v>59</v>
      </c>
      <c r="P331" s="480">
        <v>72</v>
      </c>
      <c r="Q331" s="480">
        <v>75</v>
      </c>
      <c r="R331" s="480">
        <v>83</v>
      </c>
      <c r="S331" s="480">
        <v>60</v>
      </c>
      <c r="T331" s="480">
        <v>73</v>
      </c>
      <c r="U331" s="480">
        <v>70</v>
      </c>
      <c r="V331" s="480">
        <v>67</v>
      </c>
      <c r="W331" s="480">
        <v>40</v>
      </c>
      <c r="X331" s="480">
        <v>61</v>
      </c>
      <c r="Y331" s="480">
        <v>57</v>
      </c>
      <c r="Z331" s="480">
        <v>0</v>
      </c>
      <c r="AA331" s="480">
        <v>0</v>
      </c>
      <c r="AB331" s="480">
        <v>0</v>
      </c>
      <c r="AC331" s="480">
        <v>0</v>
      </c>
      <c r="AD331" s="480">
        <v>0</v>
      </c>
      <c r="AE331" s="480">
        <v>0</v>
      </c>
      <c r="AF331" s="480">
        <v>0</v>
      </c>
      <c r="AG331" s="480">
        <v>0</v>
      </c>
      <c r="AH331" s="480">
        <v>0</v>
      </c>
      <c r="AI331" s="480">
        <v>0</v>
      </c>
      <c r="AJ331" s="480">
        <v>0</v>
      </c>
      <c r="AK331" s="480">
        <v>0</v>
      </c>
      <c r="AL331" s="480">
        <v>0</v>
      </c>
      <c r="AM331" s="480">
        <v>0</v>
      </c>
      <c r="AN331" s="480">
        <v>0</v>
      </c>
      <c r="AO331" s="480">
        <v>0</v>
      </c>
      <c r="AP331" s="480">
        <v>0</v>
      </c>
      <c r="AQ331" s="480">
        <v>0</v>
      </c>
      <c r="AR331" s="480">
        <v>0</v>
      </c>
      <c r="AS331" s="480">
        <v>0</v>
      </c>
      <c r="AT331" s="480">
        <v>0</v>
      </c>
      <c r="AU331" s="480">
        <v>0</v>
      </c>
      <c r="AV331" s="480">
        <v>0</v>
      </c>
      <c r="AW331" s="480">
        <v>0</v>
      </c>
      <c r="AX331" s="480">
        <v>0</v>
      </c>
      <c r="AY331" s="480">
        <v>0</v>
      </c>
      <c r="AZ331" s="480">
        <v>0</v>
      </c>
      <c r="BA331" s="480">
        <v>0</v>
      </c>
      <c r="BB331" s="480">
        <v>0</v>
      </c>
      <c r="BC331" s="480">
        <v>0</v>
      </c>
      <c r="BD331" s="480">
        <v>0</v>
      </c>
      <c r="BE331" s="480">
        <v>0</v>
      </c>
      <c r="BF331" s="481">
        <f t="shared" si="15"/>
        <v>558</v>
      </c>
      <c r="BG331" s="481">
        <f t="shared" si="15"/>
        <v>461</v>
      </c>
      <c r="BH331" s="482">
        <f t="shared" si="16"/>
        <v>0</v>
      </c>
      <c r="BI331" s="482">
        <f t="shared" si="16"/>
        <v>0</v>
      </c>
      <c r="BJ331" s="483">
        <f t="shared" si="17"/>
        <v>558</v>
      </c>
      <c r="BK331" s="483">
        <f t="shared" si="17"/>
        <v>461</v>
      </c>
    </row>
    <row r="332" spans="1:63" x14ac:dyDescent="0.45">
      <c r="A332" s="480" t="s">
        <v>1016</v>
      </c>
      <c r="B332" s="480" t="s">
        <v>461</v>
      </c>
      <c r="C332" s="480" t="s">
        <v>8</v>
      </c>
      <c r="D332" s="480" t="s">
        <v>702</v>
      </c>
      <c r="E332" s="480" t="s">
        <v>725</v>
      </c>
      <c r="F332" s="480">
        <v>0</v>
      </c>
      <c r="G332" s="480">
        <v>0</v>
      </c>
      <c r="H332" s="480">
        <v>32</v>
      </c>
      <c r="I332" s="480">
        <v>23</v>
      </c>
      <c r="J332" s="480">
        <v>39</v>
      </c>
      <c r="K332" s="480">
        <v>34</v>
      </c>
      <c r="L332" s="480">
        <v>52</v>
      </c>
      <c r="M332" s="480">
        <v>26</v>
      </c>
      <c r="N332" s="480">
        <v>40</v>
      </c>
      <c r="O332" s="480">
        <v>49</v>
      </c>
      <c r="P332" s="480">
        <v>56</v>
      </c>
      <c r="Q332" s="480">
        <v>52</v>
      </c>
      <c r="R332" s="480">
        <v>47</v>
      </c>
      <c r="S332" s="480">
        <v>49</v>
      </c>
      <c r="T332" s="480">
        <v>50</v>
      </c>
      <c r="U332" s="480">
        <v>61</v>
      </c>
      <c r="V332" s="480">
        <v>56</v>
      </c>
      <c r="W332" s="480">
        <v>49</v>
      </c>
      <c r="X332" s="480">
        <v>46</v>
      </c>
      <c r="Y332" s="480">
        <v>59</v>
      </c>
      <c r="Z332" s="480">
        <v>0</v>
      </c>
      <c r="AA332" s="480">
        <v>0</v>
      </c>
      <c r="AB332" s="480">
        <v>0</v>
      </c>
      <c r="AC332" s="480">
        <v>0</v>
      </c>
      <c r="AD332" s="480">
        <v>0</v>
      </c>
      <c r="AE332" s="480">
        <v>0</v>
      </c>
      <c r="AF332" s="480">
        <v>0</v>
      </c>
      <c r="AG332" s="480">
        <v>0</v>
      </c>
      <c r="AH332" s="480">
        <v>0</v>
      </c>
      <c r="AI332" s="480">
        <v>0</v>
      </c>
      <c r="AJ332" s="480">
        <v>0</v>
      </c>
      <c r="AK332" s="480">
        <v>0</v>
      </c>
      <c r="AL332" s="480">
        <v>0</v>
      </c>
      <c r="AM332" s="480">
        <v>0</v>
      </c>
      <c r="AN332" s="480">
        <v>0</v>
      </c>
      <c r="AO332" s="480">
        <v>0</v>
      </c>
      <c r="AP332" s="480">
        <v>0</v>
      </c>
      <c r="AQ332" s="480">
        <v>0</v>
      </c>
      <c r="AR332" s="480">
        <v>0</v>
      </c>
      <c r="AS332" s="480">
        <v>0</v>
      </c>
      <c r="AT332" s="480">
        <v>0</v>
      </c>
      <c r="AU332" s="480">
        <v>0</v>
      </c>
      <c r="AV332" s="480">
        <v>0</v>
      </c>
      <c r="AW332" s="480">
        <v>0</v>
      </c>
      <c r="AX332" s="480">
        <v>0</v>
      </c>
      <c r="AY332" s="480">
        <v>0</v>
      </c>
      <c r="AZ332" s="480">
        <v>0</v>
      </c>
      <c r="BA332" s="480">
        <v>0</v>
      </c>
      <c r="BB332" s="480">
        <v>0</v>
      </c>
      <c r="BC332" s="480">
        <v>0</v>
      </c>
      <c r="BD332" s="480">
        <v>0</v>
      </c>
      <c r="BE332" s="480">
        <v>0</v>
      </c>
      <c r="BF332" s="481">
        <f t="shared" si="15"/>
        <v>418</v>
      </c>
      <c r="BG332" s="481">
        <f t="shared" si="15"/>
        <v>402</v>
      </c>
      <c r="BH332" s="482">
        <f t="shared" si="16"/>
        <v>0</v>
      </c>
      <c r="BI332" s="482">
        <f t="shared" si="16"/>
        <v>0</v>
      </c>
      <c r="BJ332" s="483">
        <f t="shared" si="17"/>
        <v>418</v>
      </c>
      <c r="BK332" s="483">
        <f t="shared" si="17"/>
        <v>402</v>
      </c>
    </row>
    <row r="333" spans="1:63" x14ac:dyDescent="0.45">
      <c r="A333" s="480" t="s">
        <v>1017</v>
      </c>
      <c r="B333" s="480" t="s">
        <v>461</v>
      </c>
      <c r="C333" s="480" t="s">
        <v>8</v>
      </c>
      <c r="D333" s="480" t="s">
        <v>702</v>
      </c>
      <c r="E333" s="480" t="s">
        <v>725</v>
      </c>
      <c r="F333" s="480">
        <v>0</v>
      </c>
      <c r="G333" s="480">
        <v>0</v>
      </c>
      <c r="H333" s="480">
        <v>0</v>
      </c>
      <c r="I333" s="480">
        <v>0</v>
      </c>
      <c r="J333" s="480">
        <v>0</v>
      </c>
      <c r="K333" s="480">
        <v>0</v>
      </c>
      <c r="L333" s="480">
        <v>0</v>
      </c>
      <c r="M333" s="480">
        <v>0</v>
      </c>
      <c r="N333" s="480">
        <v>0</v>
      </c>
      <c r="O333" s="480">
        <v>0</v>
      </c>
      <c r="P333" s="480">
        <v>0</v>
      </c>
      <c r="Q333" s="480">
        <v>0</v>
      </c>
      <c r="R333" s="480">
        <v>0</v>
      </c>
      <c r="S333" s="480">
        <v>0</v>
      </c>
      <c r="T333" s="480">
        <v>0</v>
      </c>
      <c r="U333" s="480">
        <v>0</v>
      </c>
      <c r="V333" s="480">
        <v>0</v>
      </c>
      <c r="W333" s="480">
        <v>0</v>
      </c>
      <c r="X333" s="480">
        <v>0</v>
      </c>
      <c r="Y333" s="480">
        <v>0</v>
      </c>
      <c r="Z333" s="480">
        <v>139</v>
      </c>
      <c r="AA333" s="480">
        <v>121</v>
      </c>
      <c r="AB333" s="480">
        <v>115</v>
      </c>
      <c r="AC333" s="480">
        <v>117</v>
      </c>
      <c r="AD333" s="480">
        <v>91</v>
      </c>
      <c r="AE333" s="480">
        <v>112</v>
      </c>
      <c r="AF333" s="480">
        <v>0</v>
      </c>
      <c r="AG333" s="480">
        <v>0</v>
      </c>
      <c r="AH333" s="480">
        <v>0</v>
      </c>
      <c r="AI333" s="480">
        <v>0</v>
      </c>
      <c r="AJ333" s="480">
        <v>0</v>
      </c>
      <c r="AK333" s="480">
        <v>0</v>
      </c>
      <c r="AL333" s="480">
        <v>0</v>
      </c>
      <c r="AM333" s="480">
        <v>0</v>
      </c>
      <c r="AN333" s="480">
        <v>0</v>
      </c>
      <c r="AO333" s="480">
        <v>0</v>
      </c>
      <c r="AP333" s="480">
        <v>0</v>
      </c>
      <c r="AQ333" s="480">
        <v>0</v>
      </c>
      <c r="AR333" s="480">
        <v>0</v>
      </c>
      <c r="AS333" s="480">
        <v>0</v>
      </c>
      <c r="AT333" s="480">
        <v>0</v>
      </c>
      <c r="AU333" s="480">
        <v>0</v>
      </c>
      <c r="AV333" s="480">
        <v>0</v>
      </c>
      <c r="AW333" s="480">
        <v>0</v>
      </c>
      <c r="AX333" s="480">
        <v>0</v>
      </c>
      <c r="AY333" s="480">
        <v>0</v>
      </c>
      <c r="AZ333" s="480">
        <v>0</v>
      </c>
      <c r="BA333" s="480">
        <v>0</v>
      </c>
      <c r="BB333" s="480">
        <v>0</v>
      </c>
      <c r="BC333" s="480">
        <v>0</v>
      </c>
      <c r="BD333" s="480">
        <v>0</v>
      </c>
      <c r="BE333" s="480">
        <v>0</v>
      </c>
      <c r="BF333" s="481">
        <f t="shared" si="15"/>
        <v>345</v>
      </c>
      <c r="BG333" s="481">
        <f t="shared" si="15"/>
        <v>350</v>
      </c>
      <c r="BH333" s="482">
        <f t="shared" si="16"/>
        <v>0</v>
      </c>
      <c r="BI333" s="482">
        <f t="shared" si="16"/>
        <v>0</v>
      </c>
      <c r="BJ333" s="483">
        <f t="shared" si="17"/>
        <v>345</v>
      </c>
      <c r="BK333" s="483">
        <f t="shared" si="17"/>
        <v>350</v>
      </c>
    </row>
    <row r="334" spans="1:63" ht="24.9" x14ac:dyDescent="0.45">
      <c r="A334" s="480" t="s">
        <v>1018</v>
      </c>
      <c r="B334" s="480" t="s">
        <v>461</v>
      </c>
      <c r="C334" s="480" t="s">
        <v>8</v>
      </c>
      <c r="D334" s="480" t="s">
        <v>706</v>
      </c>
      <c r="E334" s="480" t="s">
        <v>707</v>
      </c>
      <c r="F334" s="480">
        <v>0</v>
      </c>
      <c r="G334" s="480">
        <v>0</v>
      </c>
      <c r="H334" s="480">
        <v>0</v>
      </c>
      <c r="I334" s="480">
        <v>0</v>
      </c>
      <c r="J334" s="480">
        <v>2</v>
      </c>
      <c r="K334" s="480">
        <v>4</v>
      </c>
      <c r="L334" s="480">
        <v>3</v>
      </c>
      <c r="M334" s="480">
        <v>3</v>
      </c>
      <c r="N334" s="480">
        <v>3</v>
      </c>
      <c r="O334" s="480">
        <v>2</v>
      </c>
      <c r="P334" s="480">
        <v>4</v>
      </c>
      <c r="Q334" s="480">
        <v>2</v>
      </c>
      <c r="R334" s="480">
        <v>3</v>
      </c>
      <c r="S334" s="480">
        <v>6</v>
      </c>
      <c r="T334" s="480">
        <v>2</v>
      </c>
      <c r="U334" s="480">
        <v>2</v>
      </c>
      <c r="V334" s="480">
        <v>4</v>
      </c>
      <c r="W334" s="480">
        <v>4</v>
      </c>
      <c r="X334" s="480">
        <v>5</v>
      </c>
      <c r="Y334" s="480">
        <v>3</v>
      </c>
      <c r="Z334" s="480">
        <v>0</v>
      </c>
      <c r="AA334" s="480">
        <v>0</v>
      </c>
      <c r="AB334" s="480">
        <v>0</v>
      </c>
      <c r="AC334" s="480">
        <v>0</v>
      </c>
      <c r="AD334" s="480">
        <v>0</v>
      </c>
      <c r="AE334" s="480">
        <v>0</v>
      </c>
      <c r="AF334" s="480">
        <v>0</v>
      </c>
      <c r="AG334" s="480">
        <v>0</v>
      </c>
      <c r="AH334" s="480">
        <v>0</v>
      </c>
      <c r="AI334" s="480">
        <v>0</v>
      </c>
      <c r="AJ334" s="480">
        <v>0</v>
      </c>
      <c r="AK334" s="480">
        <v>0</v>
      </c>
      <c r="AL334" s="480">
        <v>0</v>
      </c>
      <c r="AM334" s="480">
        <v>0</v>
      </c>
      <c r="AN334" s="480">
        <v>0</v>
      </c>
      <c r="AO334" s="480">
        <v>0</v>
      </c>
      <c r="AP334" s="480">
        <v>0</v>
      </c>
      <c r="AQ334" s="480">
        <v>0</v>
      </c>
      <c r="AR334" s="480">
        <v>0</v>
      </c>
      <c r="AS334" s="480">
        <v>0</v>
      </c>
      <c r="AT334" s="480">
        <v>0</v>
      </c>
      <c r="AU334" s="480">
        <v>0</v>
      </c>
      <c r="AV334" s="480">
        <v>0</v>
      </c>
      <c r="AW334" s="480">
        <v>0</v>
      </c>
      <c r="AX334" s="480">
        <v>0</v>
      </c>
      <c r="AY334" s="480">
        <v>0</v>
      </c>
      <c r="AZ334" s="480">
        <v>0</v>
      </c>
      <c r="BA334" s="480">
        <v>0</v>
      </c>
      <c r="BB334" s="480">
        <v>0</v>
      </c>
      <c r="BC334" s="480">
        <v>0</v>
      </c>
      <c r="BD334" s="480">
        <v>0</v>
      </c>
      <c r="BE334" s="480">
        <v>0</v>
      </c>
      <c r="BF334" s="481">
        <f t="shared" si="15"/>
        <v>26</v>
      </c>
      <c r="BG334" s="481">
        <f t="shared" si="15"/>
        <v>26</v>
      </c>
      <c r="BH334" s="482">
        <f t="shared" si="16"/>
        <v>0</v>
      </c>
      <c r="BI334" s="482">
        <f t="shared" si="16"/>
        <v>0</v>
      </c>
      <c r="BJ334" s="483">
        <f t="shared" si="17"/>
        <v>26</v>
      </c>
      <c r="BK334" s="483">
        <f t="shared" si="17"/>
        <v>26</v>
      </c>
    </row>
    <row r="335" spans="1:63" ht="24.9" x14ac:dyDescent="0.45">
      <c r="A335" s="480" t="s">
        <v>1019</v>
      </c>
      <c r="B335" s="480" t="s">
        <v>461</v>
      </c>
      <c r="C335" s="480" t="s">
        <v>8</v>
      </c>
      <c r="D335" s="480" t="s">
        <v>706</v>
      </c>
      <c r="E335" s="480" t="s">
        <v>707</v>
      </c>
      <c r="F335" s="480">
        <v>0</v>
      </c>
      <c r="G335" s="480">
        <v>0</v>
      </c>
      <c r="H335" s="480">
        <v>66</v>
      </c>
      <c r="I335" s="480">
        <v>62</v>
      </c>
      <c r="J335" s="480">
        <v>70</v>
      </c>
      <c r="K335" s="480">
        <v>57</v>
      </c>
      <c r="L335" s="480">
        <v>50</v>
      </c>
      <c r="M335" s="480">
        <v>70</v>
      </c>
      <c r="N335" s="480">
        <v>0</v>
      </c>
      <c r="O335" s="480">
        <v>0</v>
      </c>
      <c r="P335" s="480">
        <v>0</v>
      </c>
      <c r="Q335" s="480">
        <v>0</v>
      </c>
      <c r="R335" s="480">
        <v>0</v>
      </c>
      <c r="S335" s="480">
        <v>0</v>
      </c>
      <c r="T335" s="480">
        <v>0</v>
      </c>
      <c r="U335" s="480">
        <v>0</v>
      </c>
      <c r="V335" s="480">
        <v>0</v>
      </c>
      <c r="W335" s="480">
        <v>0</v>
      </c>
      <c r="X335" s="480">
        <v>0</v>
      </c>
      <c r="Y335" s="480">
        <v>0</v>
      </c>
      <c r="Z335" s="480">
        <v>0</v>
      </c>
      <c r="AA335" s="480">
        <v>0</v>
      </c>
      <c r="AB335" s="480">
        <v>0</v>
      </c>
      <c r="AC335" s="480">
        <v>0</v>
      </c>
      <c r="AD335" s="480">
        <v>0</v>
      </c>
      <c r="AE335" s="480">
        <v>0</v>
      </c>
      <c r="AF335" s="480">
        <v>0</v>
      </c>
      <c r="AG335" s="480">
        <v>0</v>
      </c>
      <c r="AH335" s="480">
        <v>0</v>
      </c>
      <c r="AI335" s="480">
        <v>0</v>
      </c>
      <c r="AJ335" s="480">
        <v>0</v>
      </c>
      <c r="AK335" s="480">
        <v>0</v>
      </c>
      <c r="AL335" s="480">
        <v>0</v>
      </c>
      <c r="AM335" s="480">
        <v>0</v>
      </c>
      <c r="AN335" s="480">
        <v>0</v>
      </c>
      <c r="AO335" s="480">
        <v>0</v>
      </c>
      <c r="AP335" s="480">
        <v>0</v>
      </c>
      <c r="AQ335" s="480">
        <v>0</v>
      </c>
      <c r="AR335" s="480">
        <v>0</v>
      </c>
      <c r="AS335" s="480">
        <v>0</v>
      </c>
      <c r="AT335" s="480">
        <v>0</v>
      </c>
      <c r="AU335" s="480">
        <v>0</v>
      </c>
      <c r="AV335" s="480">
        <v>0</v>
      </c>
      <c r="AW335" s="480">
        <v>0</v>
      </c>
      <c r="AX335" s="480">
        <v>0</v>
      </c>
      <c r="AY335" s="480">
        <v>0</v>
      </c>
      <c r="AZ335" s="480">
        <v>0</v>
      </c>
      <c r="BA335" s="480">
        <v>0</v>
      </c>
      <c r="BB335" s="480">
        <v>0</v>
      </c>
      <c r="BC335" s="480">
        <v>0</v>
      </c>
      <c r="BD335" s="480">
        <v>0</v>
      </c>
      <c r="BE335" s="480">
        <v>0</v>
      </c>
      <c r="BF335" s="481">
        <f t="shared" si="15"/>
        <v>186</v>
      </c>
      <c r="BG335" s="481">
        <f t="shared" si="15"/>
        <v>189</v>
      </c>
      <c r="BH335" s="482">
        <f t="shared" si="16"/>
        <v>0</v>
      </c>
      <c r="BI335" s="482">
        <f t="shared" si="16"/>
        <v>0</v>
      </c>
      <c r="BJ335" s="483">
        <f t="shared" si="17"/>
        <v>186</v>
      </c>
      <c r="BK335" s="483">
        <f t="shared" si="17"/>
        <v>189</v>
      </c>
    </row>
    <row r="336" spans="1:63" x14ac:dyDescent="0.45">
      <c r="A336" s="480" t="s">
        <v>1020</v>
      </c>
      <c r="B336" s="480" t="s">
        <v>461</v>
      </c>
      <c r="C336" s="480" t="s">
        <v>8</v>
      </c>
      <c r="D336" s="480" t="s">
        <v>702</v>
      </c>
      <c r="E336" s="480" t="s">
        <v>725</v>
      </c>
      <c r="F336" s="480">
        <v>0</v>
      </c>
      <c r="G336" s="480">
        <v>0</v>
      </c>
      <c r="H336" s="480">
        <v>33</v>
      </c>
      <c r="I336" s="480">
        <v>17</v>
      </c>
      <c r="J336" s="480">
        <v>41</v>
      </c>
      <c r="K336" s="480">
        <v>21</v>
      </c>
      <c r="L336" s="480">
        <v>33</v>
      </c>
      <c r="M336" s="480">
        <v>34</v>
      </c>
      <c r="N336" s="480">
        <v>37</v>
      </c>
      <c r="O336" s="480">
        <v>41</v>
      </c>
      <c r="P336" s="480">
        <v>49</v>
      </c>
      <c r="Q336" s="480">
        <v>42</v>
      </c>
      <c r="R336" s="480">
        <v>42</v>
      </c>
      <c r="S336" s="480">
        <v>39</v>
      </c>
      <c r="T336" s="480">
        <v>34</v>
      </c>
      <c r="U336" s="480">
        <v>28</v>
      </c>
      <c r="V336" s="480">
        <v>29</v>
      </c>
      <c r="W336" s="480">
        <v>30</v>
      </c>
      <c r="X336" s="480">
        <v>40</v>
      </c>
      <c r="Y336" s="480">
        <v>26</v>
      </c>
      <c r="Z336" s="480">
        <v>0</v>
      </c>
      <c r="AA336" s="480">
        <v>0</v>
      </c>
      <c r="AB336" s="480">
        <v>0</v>
      </c>
      <c r="AC336" s="480">
        <v>0</v>
      </c>
      <c r="AD336" s="480">
        <v>0</v>
      </c>
      <c r="AE336" s="480">
        <v>0</v>
      </c>
      <c r="AF336" s="480">
        <v>0</v>
      </c>
      <c r="AG336" s="480">
        <v>0</v>
      </c>
      <c r="AH336" s="480">
        <v>0</v>
      </c>
      <c r="AI336" s="480">
        <v>0</v>
      </c>
      <c r="AJ336" s="480">
        <v>0</v>
      </c>
      <c r="AK336" s="480">
        <v>0</v>
      </c>
      <c r="AL336" s="480">
        <v>0</v>
      </c>
      <c r="AM336" s="480">
        <v>0</v>
      </c>
      <c r="AN336" s="480">
        <v>0</v>
      </c>
      <c r="AO336" s="480">
        <v>0</v>
      </c>
      <c r="AP336" s="480">
        <v>0</v>
      </c>
      <c r="AQ336" s="480">
        <v>0</v>
      </c>
      <c r="AR336" s="480">
        <v>0</v>
      </c>
      <c r="AS336" s="480">
        <v>0</v>
      </c>
      <c r="AT336" s="480">
        <v>0</v>
      </c>
      <c r="AU336" s="480">
        <v>0</v>
      </c>
      <c r="AV336" s="480">
        <v>0</v>
      </c>
      <c r="AW336" s="480">
        <v>0</v>
      </c>
      <c r="AX336" s="480">
        <v>0</v>
      </c>
      <c r="AY336" s="480">
        <v>0</v>
      </c>
      <c r="AZ336" s="480">
        <v>0</v>
      </c>
      <c r="BA336" s="480">
        <v>0</v>
      </c>
      <c r="BB336" s="480">
        <v>0</v>
      </c>
      <c r="BC336" s="480">
        <v>0</v>
      </c>
      <c r="BD336" s="480">
        <v>0</v>
      </c>
      <c r="BE336" s="480">
        <v>0</v>
      </c>
      <c r="BF336" s="481">
        <f t="shared" si="15"/>
        <v>338</v>
      </c>
      <c r="BG336" s="481">
        <f t="shared" si="15"/>
        <v>278</v>
      </c>
      <c r="BH336" s="482">
        <f t="shared" si="16"/>
        <v>0</v>
      </c>
      <c r="BI336" s="482">
        <f t="shared" si="16"/>
        <v>0</v>
      </c>
      <c r="BJ336" s="483">
        <f t="shared" si="17"/>
        <v>338</v>
      </c>
      <c r="BK336" s="483">
        <f t="shared" si="17"/>
        <v>278</v>
      </c>
    </row>
    <row r="337" spans="1:63" x14ac:dyDescent="0.45">
      <c r="A337" s="480" t="s">
        <v>1021</v>
      </c>
      <c r="B337" s="480" t="s">
        <v>461</v>
      </c>
      <c r="C337" s="480" t="s">
        <v>8</v>
      </c>
      <c r="D337" s="480" t="s">
        <v>702</v>
      </c>
      <c r="E337" s="480" t="s">
        <v>725</v>
      </c>
      <c r="F337" s="480">
        <v>0</v>
      </c>
      <c r="G337" s="480">
        <v>0</v>
      </c>
      <c r="H337" s="480">
        <v>14</v>
      </c>
      <c r="I337" s="480">
        <v>17</v>
      </c>
      <c r="J337" s="480">
        <v>37</v>
      </c>
      <c r="K337" s="480">
        <v>24</v>
      </c>
      <c r="L337" s="480">
        <v>39</v>
      </c>
      <c r="M337" s="480">
        <v>32</v>
      </c>
      <c r="N337" s="480">
        <v>37</v>
      </c>
      <c r="O337" s="480">
        <v>45</v>
      </c>
      <c r="P337" s="480">
        <v>45</v>
      </c>
      <c r="Q337" s="480">
        <v>37</v>
      </c>
      <c r="R337" s="480">
        <v>40</v>
      </c>
      <c r="S337" s="480">
        <v>39</v>
      </c>
      <c r="T337" s="480">
        <v>29</v>
      </c>
      <c r="U337" s="480">
        <v>32</v>
      </c>
      <c r="V337" s="480">
        <v>30</v>
      </c>
      <c r="W337" s="480">
        <v>21</v>
      </c>
      <c r="X337" s="480">
        <v>28</v>
      </c>
      <c r="Y337" s="480">
        <v>27</v>
      </c>
      <c r="Z337" s="480">
        <v>0</v>
      </c>
      <c r="AA337" s="480">
        <v>0</v>
      </c>
      <c r="AB337" s="480">
        <v>0</v>
      </c>
      <c r="AC337" s="480">
        <v>0</v>
      </c>
      <c r="AD337" s="480">
        <v>0</v>
      </c>
      <c r="AE337" s="480">
        <v>0</v>
      </c>
      <c r="AF337" s="480">
        <v>0</v>
      </c>
      <c r="AG337" s="480">
        <v>0</v>
      </c>
      <c r="AH337" s="480">
        <v>0</v>
      </c>
      <c r="AI337" s="480">
        <v>0</v>
      </c>
      <c r="AJ337" s="480">
        <v>0</v>
      </c>
      <c r="AK337" s="480">
        <v>0</v>
      </c>
      <c r="AL337" s="480">
        <v>0</v>
      </c>
      <c r="AM337" s="480">
        <v>0</v>
      </c>
      <c r="AN337" s="480">
        <v>0</v>
      </c>
      <c r="AO337" s="480">
        <v>0</v>
      </c>
      <c r="AP337" s="480">
        <v>0</v>
      </c>
      <c r="AQ337" s="480">
        <v>0</v>
      </c>
      <c r="AR337" s="480">
        <v>0</v>
      </c>
      <c r="AS337" s="480">
        <v>0</v>
      </c>
      <c r="AT337" s="480">
        <v>0</v>
      </c>
      <c r="AU337" s="480">
        <v>0</v>
      </c>
      <c r="AV337" s="480">
        <v>0</v>
      </c>
      <c r="AW337" s="480">
        <v>0</v>
      </c>
      <c r="AX337" s="480">
        <v>0</v>
      </c>
      <c r="AY337" s="480">
        <v>0</v>
      </c>
      <c r="AZ337" s="480">
        <v>0</v>
      </c>
      <c r="BA337" s="480">
        <v>0</v>
      </c>
      <c r="BB337" s="480">
        <v>0</v>
      </c>
      <c r="BC337" s="480">
        <v>0</v>
      </c>
      <c r="BD337" s="480">
        <v>0</v>
      </c>
      <c r="BE337" s="480">
        <v>0</v>
      </c>
      <c r="BF337" s="481">
        <f t="shared" si="15"/>
        <v>299</v>
      </c>
      <c r="BG337" s="481">
        <f t="shared" si="15"/>
        <v>274</v>
      </c>
      <c r="BH337" s="482">
        <f t="shared" si="16"/>
        <v>0</v>
      </c>
      <c r="BI337" s="482">
        <f t="shared" si="16"/>
        <v>0</v>
      </c>
      <c r="BJ337" s="483">
        <f t="shared" si="17"/>
        <v>299</v>
      </c>
      <c r="BK337" s="483">
        <f t="shared" si="17"/>
        <v>274</v>
      </c>
    </row>
    <row r="338" spans="1:63" x14ac:dyDescent="0.45">
      <c r="A338" s="480" t="s">
        <v>1022</v>
      </c>
      <c r="B338" s="480" t="s">
        <v>461</v>
      </c>
      <c r="C338" s="480" t="s">
        <v>8</v>
      </c>
      <c r="D338" s="480" t="s">
        <v>702</v>
      </c>
      <c r="E338" s="480" t="s">
        <v>725</v>
      </c>
      <c r="F338" s="480">
        <v>0</v>
      </c>
      <c r="G338" s="480">
        <v>0</v>
      </c>
      <c r="H338" s="480">
        <v>0</v>
      </c>
      <c r="I338" s="480">
        <v>0</v>
      </c>
      <c r="J338" s="480">
        <v>15</v>
      </c>
      <c r="K338" s="480">
        <v>21</v>
      </c>
      <c r="L338" s="480">
        <v>14</v>
      </c>
      <c r="M338" s="480">
        <v>15</v>
      </c>
      <c r="N338" s="480">
        <v>16</v>
      </c>
      <c r="O338" s="480">
        <v>12</v>
      </c>
      <c r="P338" s="480">
        <v>15</v>
      </c>
      <c r="Q338" s="480">
        <v>10</v>
      </c>
      <c r="R338" s="480">
        <v>23</v>
      </c>
      <c r="S338" s="480">
        <v>12</v>
      </c>
      <c r="T338" s="480">
        <v>9</v>
      </c>
      <c r="U338" s="480">
        <v>13</v>
      </c>
      <c r="V338" s="480">
        <v>14</v>
      </c>
      <c r="W338" s="480">
        <v>16</v>
      </c>
      <c r="X338" s="480">
        <v>18</v>
      </c>
      <c r="Y338" s="480">
        <v>11</v>
      </c>
      <c r="Z338" s="480">
        <v>0</v>
      </c>
      <c r="AA338" s="480">
        <v>0</v>
      </c>
      <c r="AB338" s="480">
        <v>0</v>
      </c>
      <c r="AC338" s="480">
        <v>0</v>
      </c>
      <c r="AD338" s="480">
        <v>0</v>
      </c>
      <c r="AE338" s="480">
        <v>0</v>
      </c>
      <c r="AF338" s="480">
        <v>0</v>
      </c>
      <c r="AG338" s="480">
        <v>0</v>
      </c>
      <c r="AH338" s="480">
        <v>0</v>
      </c>
      <c r="AI338" s="480">
        <v>0</v>
      </c>
      <c r="AJ338" s="480">
        <v>0</v>
      </c>
      <c r="AK338" s="480">
        <v>0</v>
      </c>
      <c r="AL338" s="480">
        <v>0</v>
      </c>
      <c r="AM338" s="480">
        <v>0</v>
      </c>
      <c r="AN338" s="480">
        <v>0</v>
      </c>
      <c r="AO338" s="480">
        <v>0</v>
      </c>
      <c r="AP338" s="480">
        <v>0</v>
      </c>
      <c r="AQ338" s="480">
        <v>0</v>
      </c>
      <c r="AR338" s="480">
        <v>0</v>
      </c>
      <c r="AS338" s="480">
        <v>0</v>
      </c>
      <c r="AT338" s="480">
        <v>0</v>
      </c>
      <c r="AU338" s="480">
        <v>0</v>
      </c>
      <c r="AV338" s="480">
        <v>0</v>
      </c>
      <c r="AW338" s="480">
        <v>0</v>
      </c>
      <c r="AX338" s="480">
        <v>0</v>
      </c>
      <c r="AY338" s="480">
        <v>0</v>
      </c>
      <c r="AZ338" s="480">
        <v>0</v>
      </c>
      <c r="BA338" s="480">
        <v>0</v>
      </c>
      <c r="BB338" s="480">
        <v>0</v>
      </c>
      <c r="BC338" s="480">
        <v>0</v>
      </c>
      <c r="BD338" s="480">
        <v>0</v>
      </c>
      <c r="BE338" s="480">
        <v>0</v>
      </c>
      <c r="BF338" s="481">
        <f t="shared" si="15"/>
        <v>124</v>
      </c>
      <c r="BG338" s="481">
        <f t="shared" si="15"/>
        <v>110</v>
      </c>
      <c r="BH338" s="482">
        <f t="shared" si="16"/>
        <v>0</v>
      </c>
      <c r="BI338" s="482">
        <f t="shared" si="16"/>
        <v>0</v>
      </c>
      <c r="BJ338" s="483">
        <f t="shared" si="17"/>
        <v>124</v>
      </c>
      <c r="BK338" s="483">
        <f t="shared" si="17"/>
        <v>110</v>
      </c>
    </row>
    <row r="339" spans="1:63" x14ac:dyDescent="0.45">
      <c r="A339" s="480" t="s">
        <v>1023</v>
      </c>
      <c r="B339" s="480" t="s">
        <v>461</v>
      </c>
      <c r="C339" s="480" t="s">
        <v>8</v>
      </c>
      <c r="D339" s="480" t="s">
        <v>702</v>
      </c>
      <c r="E339" s="480" t="s">
        <v>725</v>
      </c>
      <c r="F339" s="480">
        <v>0</v>
      </c>
      <c r="G339" s="480">
        <v>0</v>
      </c>
      <c r="H339" s="480">
        <v>0</v>
      </c>
      <c r="I339" s="480">
        <v>0</v>
      </c>
      <c r="J339" s="480">
        <v>0</v>
      </c>
      <c r="K339" s="480">
        <v>0</v>
      </c>
      <c r="L339" s="480">
        <v>0</v>
      </c>
      <c r="M339" s="480">
        <v>0</v>
      </c>
      <c r="N339" s="480">
        <v>11</v>
      </c>
      <c r="O339" s="480">
        <v>22</v>
      </c>
      <c r="P339" s="480">
        <v>19</v>
      </c>
      <c r="Q339" s="480">
        <v>14</v>
      </c>
      <c r="R339" s="480">
        <v>19</v>
      </c>
      <c r="S339" s="480">
        <v>14</v>
      </c>
      <c r="T339" s="480">
        <v>13</v>
      </c>
      <c r="U339" s="480">
        <v>8</v>
      </c>
      <c r="V339" s="480">
        <v>16</v>
      </c>
      <c r="W339" s="480">
        <v>10</v>
      </c>
      <c r="X339" s="480">
        <v>19</v>
      </c>
      <c r="Y339" s="480">
        <v>12</v>
      </c>
      <c r="Z339" s="480">
        <v>0</v>
      </c>
      <c r="AA339" s="480">
        <v>0</v>
      </c>
      <c r="AB339" s="480">
        <v>0</v>
      </c>
      <c r="AC339" s="480">
        <v>0</v>
      </c>
      <c r="AD339" s="480">
        <v>0</v>
      </c>
      <c r="AE339" s="480">
        <v>0</v>
      </c>
      <c r="AF339" s="480">
        <v>0</v>
      </c>
      <c r="AG339" s="480">
        <v>0</v>
      </c>
      <c r="AH339" s="480">
        <v>0</v>
      </c>
      <c r="AI339" s="480">
        <v>0</v>
      </c>
      <c r="AJ339" s="480">
        <v>0</v>
      </c>
      <c r="AK339" s="480">
        <v>0</v>
      </c>
      <c r="AL339" s="480">
        <v>0</v>
      </c>
      <c r="AM339" s="480">
        <v>0</v>
      </c>
      <c r="AN339" s="480">
        <v>0</v>
      </c>
      <c r="AO339" s="480">
        <v>0</v>
      </c>
      <c r="AP339" s="480">
        <v>0</v>
      </c>
      <c r="AQ339" s="480">
        <v>0</v>
      </c>
      <c r="AR339" s="480">
        <v>0</v>
      </c>
      <c r="AS339" s="480">
        <v>0</v>
      </c>
      <c r="AT339" s="480">
        <v>0</v>
      </c>
      <c r="AU339" s="480">
        <v>0</v>
      </c>
      <c r="AV339" s="480">
        <v>0</v>
      </c>
      <c r="AW339" s="480">
        <v>0</v>
      </c>
      <c r="AX339" s="480">
        <v>0</v>
      </c>
      <c r="AY339" s="480">
        <v>0</v>
      </c>
      <c r="AZ339" s="480">
        <v>0</v>
      </c>
      <c r="BA339" s="480">
        <v>0</v>
      </c>
      <c r="BB339" s="480">
        <v>0</v>
      </c>
      <c r="BC339" s="480">
        <v>0</v>
      </c>
      <c r="BD339" s="480">
        <v>0</v>
      </c>
      <c r="BE339" s="480">
        <v>0</v>
      </c>
      <c r="BF339" s="481">
        <f t="shared" si="15"/>
        <v>97</v>
      </c>
      <c r="BG339" s="481">
        <f t="shared" si="15"/>
        <v>80</v>
      </c>
      <c r="BH339" s="482">
        <f t="shared" si="16"/>
        <v>0</v>
      </c>
      <c r="BI339" s="482">
        <f t="shared" si="16"/>
        <v>0</v>
      </c>
      <c r="BJ339" s="483">
        <f t="shared" si="17"/>
        <v>97</v>
      </c>
      <c r="BK339" s="483">
        <f t="shared" si="17"/>
        <v>80</v>
      </c>
    </row>
    <row r="340" spans="1:63" x14ac:dyDescent="0.45">
      <c r="A340" s="480" t="s">
        <v>1024</v>
      </c>
      <c r="B340" s="480" t="s">
        <v>461</v>
      </c>
      <c r="C340" s="480" t="s">
        <v>8</v>
      </c>
      <c r="D340" s="480" t="s">
        <v>702</v>
      </c>
      <c r="E340" s="480" t="s">
        <v>725</v>
      </c>
      <c r="F340" s="480">
        <v>0</v>
      </c>
      <c r="G340" s="480">
        <v>0</v>
      </c>
      <c r="H340" s="480">
        <v>0</v>
      </c>
      <c r="I340" s="480">
        <v>0</v>
      </c>
      <c r="J340" s="480">
        <v>10</v>
      </c>
      <c r="K340" s="480">
        <v>10</v>
      </c>
      <c r="L340" s="480">
        <v>11</v>
      </c>
      <c r="M340" s="480">
        <v>8</v>
      </c>
      <c r="N340" s="480">
        <v>9</v>
      </c>
      <c r="O340" s="480">
        <v>9</v>
      </c>
      <c r="P340" s="480">
        <v>15</v>
      </c>
      <c r="Q340" s="480">
        <v>12</v>
      </c>
      <c r="R340" s="480">
        <v>10</v>
      </c>
      <c r="S340" s="480">
        <v>10</v>
      </c>
      <c r="T340" s="480">
        <v>8</v>
      </c>
      <c r="U340" s="480">
        <v>5</v>
      </c>
      <c r="V340" s="480">
        <v>12</v>
      </c>
      <c r="W340" s="480">
        <v>7</v>
      </c>
      <c r="X340" s="480">
        <v>10</v>
      </c>
      <c r="Y340" s="480">
        <v>9</v>
      </c>
      <c r="Z340" s="480">
        <v>0</v>
      </c>
      <c r="AA340" s="480">
        <v>0</v>
      </c>
      <c r="AB340" s="480">
        <v>0</v>
      </c>
      <c r="AC340" s="480">
        <v>0</v>
      </c>
      <c r="AD340" s="480">
        <v>0</v>
      </c>
      <c r="AE340" s="480">
        <v>0</v>
      </c>
      <c r="AF340" s="480">
        <v>0</v>
      </c>
      <c r="AG340" s="480">
        <v>0</v>
      </c>
      <c r="AH340" s="480">
        <v>0</v>
      </c>
      <c r="AI340" s="480">
        <v>0</v>
      </c>
      <c r="AJ340" s="480">
        <v>0</v>
      </c>
      <c r="AK340" s="480">
        <v>0</v>
      </c>
      <c r="AL340" s="480">
        <v>0</v>
      </c>
      <c r="AM340" s="480">
        <v>0</v>
      </c>
      <c r="AN340" s="480">
        <v>0</v>
      </c>
      <c r="AO340" s="480">
        <v>0</v>
      </c>
      <c r="AP340" s="480">
        <v>0</v>
      </c>
      <c r="AQ340" s="480">
        <v>0</v>
      </c>
      <c r="AR340" s="480">
        <v>0</v>
      </c>
      <c r="AS340" s="480">
        <v>0</v>
      </c>
      <c r="AT340" s="480">
        <v>0</v>
      </c>
      <c r="AU340" s="480">
        <v>0</v>
      </c>
      <c r="AV340" s="480">
        <v>0</v>
      </c>
      <c r="AW340" s="480">
        <v>0</v>
      </c>
      <c r="AX340" s="480">
        <v>0</v>
      </c>
      <c r="AY340" s="480">
        <v>0</v>
      </c>
      <c r="AZ340" s="480">
        <v>0</v>
      </c>
      <c r="BA340" s="480">
        <v>0</v>
      </c>
      <c r="BB340" s="480">
        <v>0</v>
      </c>
      <c r="BC340" s="480">
        <v>0</v>
      </c>
      <c r="BD340" s="480">
        <v>0</v>
      </c>
      <c r="BE340" s="480">
        <v>0</v>
      </c>
      <c r="BF340" s="481">
        <f t="shared" si="15"/>
        <v>85</v>
      </c>
      <c r="BG340" s="481">
        <f t="shared" si="15"/>
        <v>70</v>
      </c>
      <c r="BH340" s="482">
        <f t="shared" si="16"/>
        <v>0</v>
      </c>
      <c r="BI340" s="482">
        <f t="shared" si="16"/>
        <v>0</v>
      </c>
      <c r="BJ340" s="483">
        <f t="shared" si="17"/>
        <v>85</v>
      </c>
      <c r="BK340" s="483">
        <f t="shared" si="17"/>
        <v>70</v>
      </c>
    </row>
    <row r="341" spans="1:63" ht="24.9" x14ac:dyDescent="0.45">
      <c r="A341" s="480" t="s">
        <v>1025</v>
      </c>
      <c r="B341" s="480" t="s">
        <v>461</v>
      </c>
      <c r="C341" s="480" t="s">
        <v>8</v>
      </c>
      <c r="D341" s="480" t="s">
        <v>706</v>
      </c>
      <c r="E341" s="480" t="s">
        <v>707</v>
      </c>
      <c r="F341" s="480">
        <v>6</v>
      </c>
      <c r="G341" s="480">
        <v>7</v>
      </c>
      <c r="H341" s="480">
        <v>29</v>
      </c>
      <c r="I341" s="480">
        <v>15</v>
      </c>
      <c r="J341" s="480">
        <v>22</v>
      </c>
      <c r="K341" s="480">
        <v>16</v>
      </c>
      <c r="L341" s="480">
        <v>17</v>
      </c>
      <c r="M341" s="480">
        <v>17</v>
      </c>
      <c r="N341" s="480">
        <v>0</v>
      </c>
      <c r="O341" s="480">
        <v>0</v>
      </c>
      <c r="P341" s="480">
        <v>0</v>
      </c>
      <c r="Q341" s="480">
        <v>0</v>
      </c>
      <c r="R341" s="480">
        <v>0</v>
      </c>
      <c r="S341" s="480">
        <v>0</v>
      </c>
      <c r="T341" s="480">
        <v>0</v>
      </c>
      <c r="U341" s="480">
        <v>0</v>
      </c>
      <c r="V341" s="480">
        <v>0</v>
      </c>
      <c r="W341" s="480">
        <v>0</v>
      </c>
      <c r="X341" s="480">
        <v>0</v>
      </c>
      <c r="Y341" s="480">
        <v>0</v>
      </c>
      <c r="Z341" s="480">
        <v>0</v>
      </c>
      <c r="AA341" s="480">
        <v>0</v>
      </c>
      <c r="AB341" s="480">
        <v>0</v>
      </c>
      <c r="AC341" s="480">
        <v>0</v>
      </c>
      <c r="AD341" s="480">
        <v>0</v>
      </c>
      <c r="AE341" s="480">
        <v>0</v>
      </c>
      <c r="AF341" s="480">
        <v>0</v>
      </c>
      <c r="AG341" s="480">
        <v>0</v>
      </c>
      <c r="AH341" s="480">
        <v>0</v>
      </c>
      <c r="AI341" s="480">
        <v>0</v>
      </c>
      <c r="AJ341" s="480">
        <v>0</v>
      </c>
      <c r="AK341" s="480">
        <v>0</v>
      </c>
      <c r="AL341" s="480">
        <v>0</v>
      </c>
      <c r="AM341" s="480">
        <v>0</v>
      </c>
      <c r="AN341" s="480">
        <v>0</v>
      </c>
      <c r="AO341" s="480">
        <v>0</v>
      </c>
      <c r="AP341" s="480">
        <v>0</v>
      </c>
      <c r="AQ341" s="480">
        <v>0</v>
      </c>
      <c r="AR341" s="480">
        <v>0</v>
      </c>
      <c r="AS341" s="480">
        <v>0</v>
      </c>
      <c r="AT341" s="480">
        <v>0</v>
      </c>
      <c r="AU341" s="480">
        <v>0</v>
      </c>
      <c r="AV341" s="480">
        <v>0</v>
      </c>
      <c r="AW341" s="480">
        <v>0</v>
      </c>
      <c r="AX341" s="480">
        <v>0</v>
      </c>
      <c r="AY341" s="480">
        <v>0</v>
      </c>
      <c r="AZ341" s="480">
        <v>0</v>
      </c>
      <c r="BA341" s="480">
        <v>0</v>
      </c>
      <c r="BB341" s="480">
        <v>0</v>
      </c>
      <c r="BC341" s="480">
        <v>0</v>
      </c>
      <c r="BD341" s="480">
        <v>0</v>
      </c>
      <c r="BE341" s="480">
        <v>0</v>
      </c>
      <c r="BF341" s="481">
        <f t="shared" si="15"/>
        <v>74</v>
      </c>
      <c r="BG341" s="481">
        <f t="shared" si="15"/>
        <v>55</v>
      </c>
      <c r="BH341" s="482">
        <f t="shared" si="16"/>
        <v>0</v>
      </c>
      <c r="BI341" s="482">
        <f t="shared" si="16"/>
        <v>0</v>
      </c>
      <c r="BJ341" s="483">
        <f t="shared" si="17"/>
        <v>74</v>
      </c>
      <c r="BK341" s="483">
        <f t="shared" si="17"/>
        <v>55</v>
      </c>
    </row>
    <row r="342" spans="1:63" x14ac:dyDescent="0.45">
      <c r="A342" s="480" t="s">
        <v>1026</v>
      </c>
      <c r="B342" s="480" t="s">
        <v>461</v>
      </c>
      <c r="C342" s="480" t="s">
        <v>8</v>
      </c>
      <c r="D342" s="480" t="s">
        <v>702</v>
      </c>
      <c r="E342" s="480" t="s">
        <v>725</v>
      </c>
      <c r="F342" s="480">
        <v>0</v>
      </c>
      <c r="G342" s="480">
        <v>0</v>
      </c>
      <c r="H342" s="480">
        <v>6</v>
      </c>
      <c r="I342" s="480">
        <v>13</v>
      </c>
      <c r="J342" s="480">
        <v>14</v>
      </c>
      <c r="K342" s="480">
        <v>20</v>
      </c>
      <c r="L342" s="480">
        <v>8</v>
      </c>
      <c r="M342" s="480">
        <v>9</v>
      </c>
      <c r="N342" s="480">
        <v>12</v>
      </c>
      <c r="O342" s="480">
        <v>12</v>
      </c>
      <c r="P342" s="480">
        <v>10</v>
      </c>
      <c r="Q342" s="480">
        <v>14</v>
      </c>
      <c r="R342" s="480">
        <v>21</v>
      </c>
      <c r="S342" s="480">
        <v>11</v>
      </c>
      <c r="T342" s="480">
        <v>13</v>
      </c>
      <c r="U342" s="480">
        <v>17</v>
      </c>
      <c r="V342" s="480">
        <v>11</v>
      </c>
      <c r="W342" s="480">
        <v>14</v>
      </c>
      <c r="X342" s="480">
        <v>19</v>
      </c>
      <c r="Y342" s="480">
        <v>12</v>
      </c>
      <c r="Z342" s="480">
        <v>14</v>
      </c>
      <c r="AA342" s="480">
        <v>16</v>
      </c>
      <c r="AB342" s="480">
        <v>15</v>
      </c>
      <c r="AC342" s="480">
        <v>9</v>
      </c>
      <c r="AD342" s="480">
        <v>18</v>
      </c>
      <c r="AE342" s="480">
        <v>10</v>
      </c>
      <c r="AF342" s="480">
        <v>0</v>
      </c>
      <c r="AG342" s="480">
        <v>0</v>
      </c>
      <c r="AH342" s="480">
        <v>0</v>
      </c>
      <c r="AI342" s="480">
        <v>0</v>
      </c>
      <c r="AJ342" s="480">
        <v>0</v>
      </c>
      <c r="AK342" s="480">
        <v>0</v>
      </c>
      <c r="AL342" s="480">
        <v>0</v>
      </c>
      <c r="AM342" s="480">
        <v>0</v>
      </c>
      <c r="AN342" s="480">
        <v>0</v>
      </c>
      <c r="AO342" s="480">
        <v>0</v>
      </c>
      <c r="AP342" s="480">
        <v>0</v>
      </c>
      <c r="AQ342" s="480">
        <v>0</v>
      </c>
      <c r="AR342" s="480">
        <v>0</v>
      </c>
      <c r="AS342" s="480">
        <v>0</v>
      </c>
      <c r="AT342" s="480">
        <v>0</v>
      </c>
      <c r="AU342" s="480">
        <v>0</v>
      </c>
      <c r="AV342" s="480">
        <v>0</v>
      </c>
      <c r="AW342" s="480">
        <v>0</v>
      </c>
      <c r="AX342" s="480">
        <v>0</v>
      </c>
      <c r="AY342" s="480">
        <v>0</v>
      </c>
      <c r="AZ342" s="480">
        <v>0</v>
      </c>
      <c r="BA342" s="480">
        <v>0</v>
      </c>
      <c r="BB342" s="480">
        <v>0</v>
      </c>
      <c r="BC342" s="480">
        <v>0</v>
      </c>
      <c r="BD342" s="480">
        <v>0</v>
      </c>
      <c r="BE342" s="480">
        <v>0</v>
      </c>
      <c r="BF342" s="481">
        <f t="shared" si="15"/>
        <v>161</v>
      </c>
      <c r="BG342" s="481">
        <f t="shared" si="15"/>
        <v>157</v>
      </c>
      <c r="BH342" s="482">
        <f t="shared" si="16"/>
        <v>0</v>
      </c>
      <c r="BI342" s="482">
        <f t="shared" si="16"/>
        <v>0</v>
      </c>
      <c r="BJ342" s="483">
        <f t="shared" si="17"/>
        <v>161</v>
      </c>
      <c r="BK342" s="483">
        <f t="shared" si="17"/>
        <v>157</v>
      </c>
    </row>
    <row r="343" spans="1:63" x14ac:dyDescent="0.45">
      <c r="A343" s="480" t="s">
        <v>1027</v>
      </c>
      <c r="B343" s="480" t="s">
        <v>461</v>
      </c>
      <c r="C343" s="480" t="s">
        <v>8</v>
      </c>
      <c r="D343" s="480" t="s">
        <v>702</v>
      </c>
      <c r="E343" s="480" t="s">
        <v>725</v>
      </c>
      <c r="F343" s="480">
        <v>0</v>
      </c>
      <c r="G343" s="480">
        <v>0</v>
      </c>
      <c r="H343" s="480">
        <v>0</v>
      </c>
      <c r="I343" s="480">
        <v>0</v>
      </c>
      <c r="J343" s="480">
        <v>19</v>
      </c>
      <c r="K343" s="480">
        <v>9</v>
      </c>
      <c r="L343" s="480">
        <v>11</v>
      </c>
      <c r="M343" s="480">
        <v>14</v>
      </c>
      <c r="N343" s="480">
        <v>25</v>
      </c>
      <c r="O343" s="480">
        <v>27</v>
      </c>
      <c r="P343" s="480">
        <v>33</v>
      </c>
      <c r="Q343" s="480">
        <v>30</v>
      </c>
      <c r="R343" s="480">
        <v>27</v>
      </c>
      <c r="S343" s="480">
        <v>23</v>
      </c>
      <c r="T343" s="480">
        <v>28</v>
      </c>
      <c r="U343" s="480">
        <v>20</v>
      </c>
      <c r="V343" s="480">
        <v>27</v>
      </c>
      <c r="W343" s="480">
        <v>23</v>
      </c>
      <c r="X343" s="480">
        <v>34</v>
      </c>
      <c r="Y343" s="480">
        <v>27</v>
      </c>
      <c r="Z343" s="480">
        <v>32</v>
      </c>
      <c r="AA343" s="480">
        <v>23</v>
      </c>
      <c r="AB343" s="480">
        <v>34</v>
      </c>
      <c r="AC343" s="480">
        <v>18</v>
      </c>
      <c r="AD343" s="480">
        <v>21</v>
      </c>
      <c r="AE343" s="480">
        <v>15</v>
      </c>
      <c r="AF343" s="480">
        <v>0</v>
      </c>
      <c r="AG343" s="480">
        <v>0</v>
      </c>
      <c r="AH343" s="480">
        <v>0</v>
      </c>
      <c r="AI343" s="480">
        <v>0</v>
      </c>
      <c r="AJ343" s="480">
        <v>0</v>
      </c>
      <c r="AK343" s="480">
        <v>0</v>
      </c>
      <c r="AL343" s="480">
        <v>0</v>
      </c>
      <c r="AM343" s="480">
        <v>0</v>
      </c>
      <c r="AN343" s="480">
        <v>0</v>
      </c>
      <c r="AO343" s="480">
        <v>0</v>
      </c>
      <c r="AP343" s="480">
        <v>0</v>
      </c>
      <c r="AQ343" s="480">
        <v>0</v>
      </c>
      <c r="AR343" s="480">
        <v>0</v>
      </c>
      <c r="AS343" s="480">
        <v>0</v>
      </c>
      <c r="AT343" s="480">
        <v>0</v>
      </c>
      <c r="AU343" s="480">
        <v>0</v>
      </c>
      <c r="AV343" s="480">
        <v>0</v>
      </c>
      <c r="AW343" s="480">
        <v>0</v>
      </c>
      <c r="AX343" s="480">
        <v>0</v>
      </c>
      <c r="AY343" s="480">
        <v>0</v>
      </c>
      <c r="AZ343" s="480">
        <v>0</v>
      </c>
      <c r="BA343" s="480">
        <v>0</v>
      </c>
      <c r="BB343" s="480">
        <v>0</v>
      </c>
      <c r="BC343" s="480">
        <v>0</v>
      </c>
      <c r="BD343" s="480">
        <v>0</v>
      </c>
      <c r="BE343" s="480">
        <v>0</v>
      </c>
      <c r="BF343" s="481">
        <f t="shared" si="15"/>
        <v>291</v>
      </c>
      <c r="BG343" s="481">
        <f t="shared" si="15"/>
        <v>229</v>
      </c>
      <c r="BH343" s="482">
        <f t="shared" si="16"/>
        <v>0</v>
      </c>
      <c r="BI343" s="482">
        <f t="shared" si="16"/>
        <v>0</v>
      </c>
      <c r="BJ343" s="483">
        <f t="shared" si="17"/>
        <v>291</v>
      </c>
      <c r="BK343" s="483">
        <f t="shared" si="17"/>
        <v>229</v>
      </c>
    </row>
    <row r="344" spans="1:63" x14ac:dyDescent="0.45">
      <c r="A344" s="480" t="s">
        <v>1028</v>
      </c>
      <c r="B344" s="480" t="s">
        <v>461</v>
      </c>
      <c r="C344" s="480" t="s">
        <v>8</v>
      </c>
      <c r="D344" s="480" t="s">
        <v>702</v>
      </c>
      <c r="E344" s="480" t="s">
        <v>725</v>
      </c>
      <c r="F344" s="480">
        <v>0</v>
      </c>
      <c r="G344" s="480">
        <v>0</v>
      </c>
      <c r="H344" s="480">
        <v>0</v>
      </c>
      <c r="I344" s="480">
        <v>0</v>
      </c>
      <c r="J344" s="480">
        <v>0</v>
      </c>
      <c r="K344" s="480">
        <v>0</v>
      </c>
      <c r="L344" s="480">
        <v>0</v>
      </c>
      <c r="M344" s="480">
        <v>0</v>
      </c>
      <c r="N344" s="480">
        <v>14</v>
      </c>
      <c r="O344" s="480">
        <v>6</v>
      </c>
      <c r="P344" s="480">
        <v>20</v>
      </c>
      <c r="Q344" s="480">
        <v>14</v>
      </c>
      <c r="R344" s="480">
        <v>15</v>
      </c>
      <c r="S344" s="480">
        <v>27</v>
      </c>
      <c r="T344" s="480">
        <v>12</v>
      </c>
      <c r="U344" s="480">
        <v>16</v>
      </c>
      <c r="V344" s="480">
        <v>14</v>
      </c>
      <c r="W344" s="480">
        <v>14</v>
      </c>
      <c r="X344" s="480">
        <v>12</v>
      </c>
      <c r="Y344" s="480">
        <v>15</v>
      </c>
      <c r="Z344" s="480">
        <v>23</v>
      </c>
      <c r="AA344" s="480">
        <v>26</v>
      </c>
      <c r="AB344" s="480">
        <v>12</v>
      </c>
      <c r="AC344" s="480">
        <v>11</v>
      </c>
      <c r="AD344" s="480">
        <v>18</v>
      </c>
      <c r="AE344" s="480">
        <v>16</v>
      </c>
      <c r="AF344" s="480">
        <v>0</v>
      </c>
      <c r="AG344" s="480">
        <v>0</v>
      </c>
      <c r="AH344" s="480">
        <v>0</v>
      </c>
      <c r="AI344" s="480">
        <v>0</v>
      </c>
      <c r="AJ344" s="480">
        <v>0</v>
      </c>
      <c r="AK344" s="480">
        <v>0</v>
      </c>
      <c r="AL344" s="480">
        <v>0</v>
      </c>
      <c r="AM344" s="480">
        <v>0</v>
      </c>
      <c r="AN344" s="480">
        <v>0</v>
      </c>
      <c r="AO344" s="480">
        <v>0</v>
      </c>
      <c r="AP344" s="480">
        <v>0</v>
      </c>
      <c r="AQ344" s="480">
        <v>0</v>
      </c>
      <c r="AR344" s="480">
        <v>0</v>
      </c>
      <c r="AS344" s="480">
        <v>0</v>
      </c>
      <c r="AT344" s="480">
        <v>0</v>
      </c>
      <c r="AU344" s="480">
        <v>0</v>
      </c>
      <c r="AV344" s="480">
        <v>0</v>
      </c>
      <c r="AW344" s="480">
        <v>0</v>
      </c>
      <c r="AX344" s="480">
        <v>0</v>
      </c>
      <c r="AY344" s="480">
        <v>0</v>
      </c>
      <c r="AZ344" s="480">
        <v>0</v>
      </c>
      <c r="BA344" s="480">
        <v>0</v>
      </c>
      <c r="BB344" s="480">
        <v>0</v>
      </c>
      <c r="BC344" s="480">
        <v>0</v>
      </c>
      <c r="BD344" s="480">
        <v>0</v>
      </c>
      <c r="BE344" s="480">
        <v>0</v>
      </c>
      <c r="BF344" s="481">
        <f t="shared" si="15"/>
        <v>140</v>
      </c>
      <c r="BG344" s="481">
        <f t="shared" si="15"/>
        <v>145</v>
      </c>
      <c r="BH344" s="482">
        <f t="shared" si="16"/>
        <v>0</v>
      </c>
      <c r="BI344" s="482">
        <f t="shared" si="16"/>
        <v>0</v>
      </c>
      <c r="BJ344" s="483">
        <f t="shared" si="17"/>
        <v>140</v>
      </c>
      <c r="BK344" s="483">
        <f t="shared" si="17"/>
        <v>145</v>
      </c>
    </row>
    <row r="345" spans="1:63" x14ac:dyDescent="0.45">
      <c r="A345" s="480" t="s">
        <v>1029</v>
      </c>
      <c r="B345" s="480" t="s">
        <v>461</v>
      </c>
      <c r="C345" s="480" t="s">
        <v>8</v>
      </c>
      <c r="D345" s="480" t="s">
        <v>702</v>
      </c>
      <c r="E345" s="480" t="s">
        <v>725</v>
      </c>
      <c r="F345" s="480">
        <v>0</v>
      </c>
      <c r="G345" s="480">
        <v>0</v>
      </c>
      <c r="H345" s="480">
        <v>0</v>
      </c>
      <c r="I345" s="480">
        <v>0</v>
      </c>
      <c r="J345" s="480">
        <v>0</v>
      </c>
      <c r="K345" s="480">
        <v>0</v>
      </c>
      <c r="L345" s="480">
        <v>0</v>
      </c>
      <c r="M345" s="480">
        <v>0</v>
      </c>
      <c r="N345" s="480">
        <v>4</v>
      </c>
      <c r="O345" s="480">
        <v>3</v>
      </c>
      <c r="P345" s="480">
        <v>7</v>
      </c>
      <c r="Q345" s="480">
        <v>2</v>
      </c>
      <c r="R345" s="480">
        <v>1</v>
      </c>
      <c r="S345" s="480">
        <v>7</v>
      </c>
      <c r="T345" s="480">
        <v>6</v>
      </c>
      <c r="U345" s="480">
        <v>5</v>
      </c>
      <c r="V345" s="480">
        <v>5</v>
      </c>
      <c r="W345" s="480">
        <v>6</v>
      </c>
      <c r="X345" s="480">
        <v>7</v>
      </c>
      <c r="Y345" s="480">
        <v>5</v>
      </c>
      <c r="Z345" s="480">
        <v>0</v>
      </c>
      <c r="AA345" s="480">
        <v>0</v>
      </c>
      <c r="AB345" s="480">
        <v>0</v>
      </c>
      <c r="AC345" s="480">
        <v>0</v>
      </c>
      <c r="AD345" s="480">
        <v>0</v>
      </c>
      <c r="AE345" s="480">
        <v>0</v>
      </c>
      <c r="AF345" s="480">
        <v>0</v>
      </c>
      <c r="AG345" s="480">
        <v>0</v>
      </c>
      <c r="AH345" s="480">
        <v>0</v>
      </c>
      <c r="AI345" s="480">
        <v>0</v>
      </c>
      <c r="AJ345" s="480">
        <v>0</v>
      </c>
      <c r="AK345" s="480">
        <v>0</v>
      </c>
      <c r="AL345" s="480">
        <v>0</v>
      </c>
      <c r="AM345" s="480">
        <v>0</v>
      </c>
      <c r="AN345" s="480">
        <v>0</v>
      </c>
      <c r="AO345" s="480">
        <v>0</v>
      </c>
      <c r="AP345" s="480">
        <v>0</v>
      </c>
      <c r="AQ345" s="480">
        <v>0</v>
      </c>
      <c r="AR345" s="480">
        <v>0</v>
      </c>
      <c r="AS345" s="480">
        <v>0</v>
      </c>
      <c r="AT345" s="480">
        <v>0</v>
      </c>
      <c r="AU345" s="480">
        <v>0</v>
      </c>
      <c r="AV345" s="480">
        <v>0</v>
      </c>
      <c r="AW345" s="480">
        <v>0</v>
      </c>
      <c r="AX345" s="480">
        <v>0</v>
      </c>
      <c r="AY345" s="480">
        <v>0</v>
      </c>
      <c r="AZ345" s="480">
        <v>0</v>
      </c>
      <c r="BA345" s="480">
        <v>0</v>
      </c>
      <c r="BB345" s="480">
        <v>0</v>
      </c>
      <c r="BC345" s="480">
        <v>0</v>
      </c>
      <c r="BD345" s="480">
        <v>0</v>
      </c>
      <c r="BE345" s="480">
        <v>0</v>
      </c>
      <c r="BF345" s="481">
        <f t="shared" si="15"/>
        <v>30</v>
      </c>
      <c r="BG345" s="481">
        <f t="shared" si="15"/>
        <v>28</v>
      </c>
      <c r="BH345" s="482">
        <f t="shared" si="16"/>
        <v>0</v>
      </c>
      <c r="BI345" s="482">
        <f t="shared" si="16"/>
        <v>0</v>
      </c>
      <c r="BJ345" s="483">
        <f t="shared" si="17"/>
        <v>30</v>
      </c>
      <c r="BK345" s="483">
        <f t="shared" si="17"/>
        <v>28</v>
      </c>
    </row>
    <row r="346" spans="1:63" x14ac:dyDescent="0.45">
      <c r="A346" s="480" t="s">
        <v>1030</v>
      </c>
      <c r="B346" s="480" t="s">
        <v>461</v>
      </c>
      <c r="C346" s="480" t="s">
        <v>8</v>
      </c>
      <c r="D346" s="480" t="s">
        <v>702</v>
      </c>
      <c r="E346" s="480" t="s">
        <v>725</v>
      </c>
      <c r="F346" s="480">
        <v>0</v>
      </c>
      <c r="G346" s="480">
        <v>0</v>
      </c>
      <c r="H346" s="480">
        <v>0</v>
      </c>
      <c r="I346" s="480">
        <v>0</v>
      </c>
      <c r="J346" s="480">
        <v>11</v>
      </c>
      <c r="K346" s="480">
        <v>13</v>
      </c>
      <c r="L346" s="480">
        <v>18</v>
      </c>
      <c r="M346" s="480">
        <v>10</v>
      </c>
      <c r="N346" s="480">
        <v>18</v>
      </c>
      <c r="O346" s="480">
        <v>13</v>
      </c>
      <c r="P346" s="480">
        <v>19</v>
      </c>
      <c r="Q346" s="480">
        <v>21</v>
      </c>
      <c r="R346" s="480">
        <v>19</v>
      </c>
      <c r="S346" s="480">
        <v>19</v>
      </c>
      <c r="T346" s="480">
        <v>19</v>
      </c>
      <c r="U346" s="480">
        <v>18</v>
      </c>
      <c r="V346" s="480">
        <v>20</v>
      </c>
      <c r="W346" s="480">
        <v>16</v>
      </c>
      <c r="X346" s="480">
        <v>15</v>
      </c>
      <c r="Y346" s="480">
        <v>18</v>
      </c>
      <c r="Z346" s="480">
        <v>0</v>
      </c>
      <c r="AA346" s="480">
        <v>0</v>
      </c>
      <c r="AB346" s="480">
        <v>0</v>
      </c>
      <c r="AC346" s="480">
        <v>0</v>
      </c>
      <c r="AD346" s="480">
        <v>0</v>
      </c>
      <c r="AE346" s="480">
        <v>0</v>
      </c>
      <c r="AF346" s="480">
        <v>0</v>
      </c>
      <c r="AG346" s="480">
        <v>0</v>
      </c>
      <c r="AH346" s="480">
        <v>0</v>
      </c>
      <c r="AI346" s="480">
        <v>0</v>
      </c>
      <c r="AJ346" s="480">
        <v>0</v>
      </c>
      <c r="AK346" s="480">
        <v>0</v>
      </c>
      <c r="AL346" s="480">
        <v>0</v>
      </c>
      <c r="AM346" s="480">
        <v>0</v>
      </c>
      <c r="AN346" s="480">
        <v>0</v>
      </c>
      <c r="AO346" s="480">
        <v>0</v>
      </c>
      <c r="AP346" s="480">
        <v>0</v>
      </c>
      <c r="AQ346" s="480">
        <v>0</v>
      </c>
      <c r="AR346" s="480">
        <v>0</v>
      </c>
      <c r="AS346" s="480">
        <v>0</v>
      </c>
      <c r="AT346" s="480">
        <v>0</v>
      </c>
      <c r="AU346" s="480">
        <v>0</v>
      </c>
      <c r="AV346" s="480">
        <v>0</v>
      </c>
      <c r="AW346" s="480">
        <v>0</v>
      </c>
      <c r="AX346" s="480">
        <v>0</v>
      </c>
      <c r="AY346" s="480">
        <v>0</v>
      </c>
      <c r="AZ346" s="480">
        <v>0</v>
      </c>
      <c r="BA346" s="480">
        <v>0</v>
      </c>
      <c r="BB346" s="480">
        <v>0</v>
      </c>
      <c r="BC346" s="480">
        <v>0</v>
      </c>
      <c r="BD346" s="480">
        <v>0</v>
      </c>
      <c r="BE346" s="480">
        <v>0</v>
      </c>
      <c r="BF346" s="481">
        <f t="shared" si="15"/>
        <v>139</v>
      </c>
      <c r="BG346" s="481">
        <f t="shared" si="15"/>
        <v>128</v>
      </c>
      <c r="BH346" s="482">
        <f t="shared" si="16"/>
        <v>0</v>
      </c>
      <c r="BI346" s="482">
        <f t="shared" si="16"/>
        <v>0</v>
      </c>
      <c r="BJ346" s="483">
        <f t="shared" si="17"/>
        <v>139</v>
      </c>
      <c r="BK346" s="483">
        <f t="shared" si="17"/>
        <v>128</v>
      </c>
    </row>
    <row r="347" spans="1:63" ht="24.9" x14ac:dyDescent="0.45">
      <c r="A347" s="480" t="s">
        <v>1031</v>
      </c>
      <c r="B347" s="480" t="s">
        <v>461</v>
      </c>
      <c r="C347" s="480" t="s">
        <v>8</v>
      </c>
      <c r="D347" s="480" t="s">
        <v>702</v>
      </c>
      <c r="E347" s="480" t="s">
        <v>725</v>
      </c>
      <c r="F347" s="480">
        <v>0</v>
      </c>
      <c r="G347" s="480">
        <v>0</v>
      </c>
      <c r="H347" s="480">
        <v>0</v>
      </c>
      <c r="I347" s="480">
        <v>0</v>
      </c>
      <c r="J347" s="480">
        <v>20</v>
      </c>
      <c r="K347" s="480">
        <v>16</v>
      </c>
      <c r="L347" s="480">
        <v>23</v>
      </c>
      <c r="M347" s="480">
        <v>24</v>
      </c>
      <c r="N347" s="480">
        <v>41</v>
      </c>
      <c r="O347" s="480">
        <v>27</v>
      </c>
      <c r="P347" s="480">
        <v>34</v>
      </c>
      <c r="Q347" s="480">
        <v>43</v>
      </c>
      <c r="R347" s="480">
        <v>40</v>
      </c>
      <c r="S347" s="480">
        <v>38</v>
      </c>
      <c r="T347" s="480">
        <v>36</v>
      </c>
      <c r="U347" s="480">
        <v>36</v>
      </c>
      <c r="V347" s="480">
        <v>43</v>
      </c>
      <c r="W347" s="480">
        <v>25</v>
      </c>
      <c r="X347" s="480">
        <v>36</v>
      </c>
      <c r="Y347" s="480">
        <v>28</v>
      </c>
      <c r="Z347" s="480">
        <v>41</v>
      </c>
      <c r="AA347" s="480">
        <v>47</v>
      </c>
      <c r="AB347" s="480">
        <v>33</v>
      </c>
      <c r="AC347" s="480">
        <v>37</v>
      </c>
      <c r="AD347" s="480">
        <v>41</v>
      </c>
      <c r="AE347" s="480">
        <v>36</v>
      </c>
      <c r="AF347" s="480">
        <v>0</v>
      </c>
      <c r="AG347" s="480">
        <v>0</v>
      </c>
      <c r="AH347" s="480">
        <v>0</v>
      </c>
      <c r="AI347" s="480">
        <v>0</v>
      </c>
      <c r="AJ347" s="480">
        <v>0</v>
      </c>
      <c r="AK347" s="480">
        <v>0</v>
      </c>
      <c r="AL347" s="480">
        <v>0</v>
      </c>
      <c r="AM347" s="480">
        <v>0</v>
      </c>
      <c r="AN347" s="480">
        <v>0</v>
      </c>
      <c r="AO347" s="480">
        <v>0</v>
      </c>
      <c r="AP347" s="480">
        <v>0</v>
      </c>
      <c r="AQ347" s="480">
        <v>0</v>
      </c>
      <c r="AR347" s="480">
        <v>0</v>
      </c>
      <c r="AS347" s="480">
        <v>0</v>
      </c>
      <c r="AT347" s="480">
        <v>0</v>
      </c>
      <c r="AU347" s="480">
        <v>0</v>
      </c>
      <c r="AV347" s="480">
        <v>0</v>
      </c>
      <c r="AW347" s="480">
        <v>0</v>
      </c>
      <c r="AX347" s="480">
        <v>0</v>
      </c>
      <c r="AY347" s="480">
        <v>0</v>
      </c>
      <c r="AZ347" s="480">
        <v>0</v>
      </c>
      <c r="BA347" s="480">
        <v>0</v>
      </c>
      <c r="BB347" s="480">
        <v>0</v>
      </c>
      <c r="BC347" s="480">
        <v>0</v>
      </c>
      <c r="BD347" s="480">
        <v>0</v>
      </c>
      <c r="BE347" s="480">
        <v>0</v>
      </c>
      <c r="BF347" s="481">
        <f t="shared" si="15"/>
        <v>388</v>
      </c>
      <c r="BG347" s="481">
        <f t="shared" si="15"/>
        <v>357</v>
      </c>
      <c r="BH347" s="482">
        <f t="shared" si="16"/>
        <v>0</v>
      </c>
      <c r="BI347" s="482">
        <f t="shared" si="16"/>
        <v>0</v>
      </c>
      <c r="BJ347" s="483">
        <f t="shared" si="17"/>
        <v>388</v>
      </c>
      <c r="BK347" s="483">
        <f t="shared" si="17"/>
        <v>357</v>
      </c>
    </row>
    <row r="348" spans="1:63" x14ac:dyDescent="0.45">
      <c r="A348" s="480" t="s">
        <v>1032</v>
      </c>
      <c r="B348" s="480" t="s">
        <v>461</v>
      </c>
      <c r="C348" s="480" t="s">
        <v>8</v>
      </c>
      <c r="D348" s="480" t="s">
        <v>702</v>
      </c>
      <c r="E348" s="480" t="s">
        <v>725</v>
      </c>
      <c r="F348" s="480">
        <v>0</v>
      </c>
      <c r="G348" s="480">
        <v>0</v>
      </c>
      <c r="H348" s="480">
        <v>6</v>
      </c>
      <c r="I348" s="480">
        <v>3</v>
      </c>
      <c r="J348" s="480">
        <v>11</v>
      </c>
      <c r="K348" s="480">
        <v>8</v>
      </c>
      <c r="L348" s="480">
        <v>6</v>
      </c>
      <c r="M348" s="480">
        <v>7</v>
      </c>
      <c r="N348" s="480">
        <v>8</v>
      </c>
      <c r="O348" s="480">
        <v>8</v>
      </c>
      <c r="P348" s="480">
        <v>11</v>
      </c>
      <c r="Q348" s="480">
        <v>5</v>
      </c>
      <c r="R348" s="480">
        <v>4</v>
      </c>
      <c r="S348" s="480">
        <v>9</v>
      </c>
      <c r="T348" s="480">
        <v>5</v>
      </c>
      <c r="U348" s="480">
        <v>7</v>
      </c>
      <c r="V348" s="480">
        <v>7</v>
      </c>
      <c r="W348" s="480">
        <v>9</v>
      </c>
      <c r="X348" s="480">
        <v>5</v>
      </c>
      <c r="Y348" s="480">
        <v>2</v>
      </c>
      <c r="Z348" s="480">
        <v>0</v>
      </c>
      <c r="AA348" s="480">
        <v>0</v>
      </c>
      <c r="AB348" s="480">
        <v>0</v>
      </c>
      <c r="AC348" s="480">
        <v>0</v>
      </c>
      <c r="AD348" s="480">
        <v>0</v>
      </c>
      <c r="AE348" s="480">
        <v>0</v>
      </c>
      <c r="AF348" s="480">
        <v>0</v>
      </c>
      <c r="AG348" s="480">
        <v>0</v>
      </c>
      <c r="AH348" s="480">
        <v>0</v>
      </c>
      <c r="AI348" s="480">
        <v>0</v>
      </c>
      <c r="AJ348" s="480">
        <v>0</v>
      </c>
      <c r="AK348" s="480">
        <v>0</v>
      </c>
      <c r="AL348" s="480">
        <v>0</v>
      </c>
      <c r="AM348" s="480">
        <v>0</v>
      </c>
      <c r="AN348" s="480">
        <v>0</v>
      </c>
      <c r="AO348" s="480">
        <v>0</v>
      </c>
      <c r="AP348" s="480">
        <v>0</v>
      </c>
      <c r="AQ348" s="480">
        <v>0</v>
      </c>
      <c r="AR348" s="480">
        <v>0</v>
      </c>
      <c r="AS348" s="480">
        <v>0</v>
      </c>
      <c r="AT348" s="480">
        <v>0</v>
      </c>
      <c r="AU348" s="480">
        <v>0</v>
      </c>
      <c r="AV348" s="480">
        <v>0</v>
      </c>
      <c r="AW348" s="480">
        <v>0</v>
      </c>
      <c r="AX348" s="480">
        <v>0</v>
      </c>
      <c r="AY348" s="480">
        <v>0</v>
      </c>
      <c r="AZ348" s="480">
        <v>0</v>
      </c>
      <c r="BA348" s="480">
        <v>0</v>
      </c>
      <c r="BB348" s="480">
        <v>0</v>
      </c>
      <c r="BC348" s="480">
        <v>0</v>
      </c>
      <c r="BD348" s="480">
        <v>0</v>
      </c>
      <c r="BE348" s="480">
        <v>0</v>
      </c>
      <c r="BF348" s="481">
        <f t="shared" si="15"/>
        <v>63</v>
      </c>
      <c r="BG348" s="481">
        <f t="shared" si="15"/>
        <v>58</v>
      </c>
      <c r="BH348" s="482">
        <f t="shared" si="16"/>
        <v>0</v>
      </c>
      <c r="BI348" s="482">
        <f t="shared" si="16"/>
        <v>0</v>
      </c>
      <c r="BJ348" s="483">
        <f t="shared" si="17"/>
        <v>63</v>
      </c>
      <c r="BK348" s="483">
        <f t="shared" si="17"/>
        <v>58</v>
      </c>
    </row>
    <row r="349" spans="1:63" x14ac:dyDescent="0.45">
      <c r="A349" s="480" t="s">
        <v>1033</v>
      </c>
      <c r="B349" s="480" t="s">
        <v>461</v>
      </c>
      <c r="C349" s="480" t="s">
        <v>8</v>
      </c>
      <c r="D349" s="480" t="s">
        <v>702</v>
      </c>
      <c r="E349" s="480" t="s">
        <v>725</v>
      </c>
      <c r="F349" s="480">
        <v>0</v>
      </c>
      <c r="G349" s="480">
        <v>0</v>
      </c>
      <c r="H349" s="480">
        <v>0</v>
      </c>
      <c r="I349" s="480">
        <v>0</v>
      </c>
      <c r="J349" s="480">
        <v>14</v>
      </c>
      <c r="K349" s="480">
        <v>11</v>
      </c>
      <c r="L349" s="480">
        <v>9</v>
      </c>
      <c r="M349" s="480">
        <v>11</v>
      </c>
      <c r="N349" s="480">
        <v>10</v>
      </c>
      <c r="O349" s="480">
        <v>23</v>
      </c>
      <c r="P349" s="480">
        <v>16</v>
      </c>
      <c r="Q349" s="480">
        <v>15</v>
      </c>
      <c r="R349" s="480">
        <v>13</v>
      </c>
      <c r="S349" s="480">
        <v>14</v>
      </c>
      <c r="T349" s="480">
        <v>29</v>
      </c>
      <c r="U349" s="480">
        <v>10</v>
      </c>
      <c r="V349" s="480">
        <v>16</v>
      </c>
      <c r="W349" s="480">
        <v>18</v>
      </c>
      <c r="X349" s="480">
        <v>19</v>
      </c>
      <c r="Y349" s="480">
        <v>15</v>
      </c>
      <c r="Z349" s="480">
        <v>23</v>
      </c>
      <c r="AA349" s="480">
        <v>19</v>
      </c>
      <c r="AB349" s="480">
        <v>21</v>
      </c>
      <c r="AC349" s="480">
        <v>21</v>
      </c>
      <c r="AD349" s="480">
        <v>27</v>
      </c>
      <c r="AE349" s="480">
        <v>24</v>
      </c>
      <c r="AF349" s="480">
        <v>0</v>
      </c>
      <c r="AG349" s="480">
        <v>0</v>
      </c>
      <c r="AH349" s="480">
        <v>0</v>
      </c>
      <c r="AI349" s="480">
        <v>0</v>
      </c>
      <c r="AJ349" s="480">
        <v>0</v>
      </c>
      <c r="AK349" s="480">
        <v>0</v>
      </c>
      <c r="AL349" s="480">
        <v>0</v>
      </c>
      <c r="AM349" s="480">
        <v>0</v>
      </c>
      <c r="AN349" s="480">
        <v>0</v>
      </c>
      <c r="AO349" s="480">
        <v>0</v>
      </c>
      <c r="AP349" s="480">
        <v>0</v>
      </c>
      <c r="AQ349" s="480">
        <v>0</v>
      </c>
      <c r="AR349" s="480">
        <v>0</v>
      </c>
      <c r="AS349" s="480">
        <v>0</v>
      </c>
      <c r="AT349" s="480">
        <v>0</v>
      </c>
      <c r="AU349" s="480">
        <v>0</v>
      </c>
      <c r="AV349" s="480">
        <v>0</v>
      </c>
      <c r="AW349" s="480">
        <v>0</v>
      </c>
      <c r="AX349" s="480">
        <v>0</v>
      </c>
      <c r="AY349" s="480">
        <v>0</v>
      </c>
      <c r="AZ349" s="480">
        <v>0</v>
      </c>
      <c r="BA349" s="480">
        <v>0</v>
      </c>
      <c r="BB349" s="480">
        <v>0</v>
      </c>
      <c r="BC349" s="480">
        <v>0</v>
      </c>
      <c r="BD349" s="480">
        <v>0</v>
      </c>
      <c r="BE349" s="480">
        <v>0</v>
      </c>
      <c r="BF349" s="481">
        <f t="shared" si="15"/>
        <v>197</v>
      </c>
      <c r="BG349" s="481">
        <f t="shared" si="15"/>
        <v>181</v>
      </c>
      <c r="BH349" s="482">
        <f t="shared" si="16"/>
        <v>0</v>
      </c>
      <c r="BI349" s="482">
        <f t="shared" si="16"/>
        <v>0</v>
      </c>
      <c r="BJ349" s="483">
        <f t="shared" si="17"/>
        <v>197</v>
      </c>
      <c r="BK349" s="483">
        <f t="shared" si="17"/>
        <v>181</v>
      </c>
    </row>
    <row r="350" spans="1:63" x14ac:dyDescent="0.45">
      <c r="A350" s="480" t="s">
        <v>1034</v>
      </c>
      <c r="B350" s="480" t="s">
        <v>461</v>
      </c>
      <c r="C350" s="480" t="s">
        <v>8</v>
      </c>
      <c r="D350" s="480" t="s">
        <v>702</v>
      </c>
      <c r="E350" s="480" t="s">
        <v>725</v>
      </c>
      <c r="F350" s="480">
        <v>0</v>
      </c>
      <c r="G350" s="480">
        <v>0</v>
      </c>
      <c r="H350" s="480">
        <v>0</v>
      </c>
      <c r="I350" s="480">
        <v>0</v>
      </c>
      <c r="J350" s="480">
        <v>30</v>
      </c>
      <c r="K350" s="480">
        <v>22</v>
      </c>
      <c r="L350" s="480">
        <v>25</v>
      </c>
      <c r="M350" s="480">
        <v>34</v>
      </c>
      <c r="N350" s="480">
        <v>31</v>
      </c>
      <c r="O350" s="480">
        <v>27</v>
      </c>
      <c r="P350" s="480">
        <v>25</v>
      </c>
      <c r="Q350" s="480">
        <v>23</v>
      </c>
      <c r="R350" s="480">
        <v>35</v>
      </c>
      <c r="S350" s="480">
        <v>33</v>
      </c>
      <c r="T350" s="480">
        <v>26</v>
      </c>
      <c r="U350" s="480">
        <v>23</v>
      </c>
      <c r="V350" s="480">
        <v>26</v>
      </c>
      <c r="W350" s="480">
        <v>22</v>
      </c>
      <c r="X350" s="480">
        <v>31</v>
      </c>
      <c r="Y350" s="480">
        <v>31</v>
      </c>
      <c r="Z350" s="480">
        <v>20</v>
      </c>
      <c r="AA350" s="480">
        <v>23</v>
      </c>
      <c r="AB350" s="480">
        <v>37</v>
      </c>
      <c r="AC350" s="480">
        <v>31</v>
      </c>
      <c r="AD350" s="480">
        <v>25</v>
      </c>
      <c r="AE350" s="480">
        <v>22</v>
      </c>
      <c r="AF350" s="480">
        <v>0</v>
      </c>
      <c r="AG350" s="480">
        <v>0</v>
      </c>
      <c r="AH350" s="480">
        <v>0</v>
      </c>
      <c r="AI350" s="480">
        <v>0</v>
      </c>
      <c r="AJ350" s="480">
        <v>0</v>
      </c>
      <c r="AK350" s="480">
        <v>0</v>
      </c>
      <c r="AL350" s="480">
        <v>0</v>
      </c>
      <c r="AM350" s="480">
        <v>0</v>
      </c>
      <c r="AN350" s="480">
        <v>0</v>
      </c>
      <c r="AO350" s="480">
        <v>0</v>
      </c>
      <c r="AP350" s="480">
        <v>0</v>
      </c>
      <c r="AQ350" s="480">
        <v>0</v>
      </c>
      <c r="AR350" s="480">
        <v>0</v>
      </c>
      <c r="AS350" s="480">
        <v>0</v>
      </c>
      <c r="AT350" s="480">
        <v>0</v>
      </c>
      <c r="AU350" s="480">
        <v>0</v>
      </c>
      <c r="AV350" s="480">
        <v>0</v>
      </c>
      <c r="AW350" s="480">
        <v>0</v>
      </c>
      <c r="AX350" s="480">
        <v>0</v>
      </c>
      <c r="AY350" s="480">
        <v>0</v>
      </c>
      <c r="AZ350" s="480">
        <v>0</v>
      </c>
      <c r="BA350" s="480">
        <v>0</v>
      </c>
      <c r="BB350" s="480">
        <v>0</v>
      </c>
      <c r="BC350" s="480">
        <v>0</v>
      </c>
      <c r="BD350" s="480">
        <v>0</v>
      </c>
      <c r="BE350" s="480">
        <v>0</v>
      </c>
      <c r="BF350" s="481">
        <f t="shared" si="15"/>
        <v>311</v>
      </c>
      <c r="BG350" s="481">
        <f t="shared" si="15"/>
        <v>291</v>
      </c>
      <c r="BH350" s="482">
        <f t="shared" si="16"/>
        <v>0</v>
      </c>
      <c r="BI350" s="482">
        <f t="shared" si="16"/>
        <v>0</v>
      </c>
      <c r="BJ350" s="483">
        <f t="shared" si="17"/>
        <v>311</v>
      </c>
      <c r="BK350" s="483">
        <f t="shared" si="17"/>
        <v>291</v>
      </c>
    </row>
    <row r="351" spans="1:63" x14ac:dyDescent="0.45">
      <c r="A351" s="480" t="s">
        <v>1035</v>
      </c>
      <c r="B351" s="480" t="s">
        <v>461</v>
      </c>
      <c r="C351" s="480" t="s">
        <v>8</v>
      </c>
      <c r="D351" s="480" t="s">
        <v>702</v>
      </c>
      <c r="E351" s="480" t="s">
        <v>725</v>
      </c>
      <c r="F351" s="480">
        <v>0</v>
      </c>
      <c r="G351" s="480">
        <v>0</v>
      </c>
      <c r="H351" s="480">
        <v>4</v>
      </c>
      <c r="I351" s="480">
        <v>4</v>
      </c>
      <c r="J351" s="480">
        <v>7</v>
      </c>
      <c r="K351" s="480">
        <v>7</v>
      </c>
      <c r="L351" s="480">
        <v>13</v>
      </c>
      <c r="M351" s="480">
        <v>6</v>
      </c>
      <c r="N351" s="480">
        <v>11</v>
      </c>
      <c r="O351" s="480">
        <v>6</v>
      </c>
      <c r="P351" s="480">
        <v>15</v>
      </c>
      <c r="Q351" s="480">
        <v>10</v>
      </c>
      <c r="R351" s="480">
        <v>7</v>
      </c>
      <c r="S351" s="480">
        <v>8</v>
      </c>
      <c r="T351" s="480">
        <v>12</v>
      </c>
      <c r="U351" s="480">
        <v>6</v>
      </c>
      <c r="V351" s="480">
        <v>5</v>
      </c>
      <c r="W351" s="480">
        <v>10</v>
      </c>
      <c r="X351" s="480">
        <v>8</v>
      </c>
      <c r="Y351" s="480">
        <v>7</v>
      </c>
      <c r="Z351" s="480">
        <v>0</v>
      </c>
      <c r="AA351" s="480">
        <v>0</v>
      </c>
      <c r="AB351" s="480">
        <v>0</v>
      </c>
      <c r="AC351" s="480">
        <v>0</v>
      </c>
      <c r="AD351" s="480">
        <v>0</v>
      </c>
      <c r="AE351" s="480">
        <v>0</v>
      </c>
      <c r="AF351" s="480">
        <v>0</v>
      </c>
      <c r="AG351" s="480">
        <v>0</v>
      </c>
      <c r="AH351" s="480">
        <v>0</v>
      </c>
      <c r="AI351" s="480">
        <v>0</v>
      </c>
      <c r="AJ351" s="480">
        <v>0</v>
      </c>
      <c r="AK351" s="480">
        <v>0</v>
      </c>
      <c r="AL351" s="480">
        <v>0</v>
      </c>
      <c r="AM351" s="480">
        <v>0</v>
      </c>
      <c r="AN351" s="480">
        <v>0</v>
      </c>
      <c r="AO351" s="480">
        <v>0</v>
      </c>
      <c r="AP351" s="480">
        <v>0</v>
      </c>
      <c r="AQ351" s="480">
        <v>0</v>
      </c>
      <c r="AR351" s="480">
        <v>0</v>
      </c>
      <c r="AS351" s="480">
        <v>0</v>
      </c>
      <c r="AT351" s="480">
        <v>0</v>
      </c>
      <c r="AU351" s="480">
        <v>0</v>
      </c>
      <c r="AV351" s="480">
        <v>0</v>
      </c>
      <c r="AW351" s="480">
        <v>0</v>
      </c>
      <c r="AX351" s="480">
        <v>0</v>
      </c>
      <c r="AY351" s="480">
        <v>0</v>
      </c>
      <c r="AZ351" s="480">
        <v>0</v>
      </c>
      <c r="BA351" s="480">
        <v>0</v>
      </c>
      <c r="BB351" s="480">
        <v>0</v>
      </c>
      <c r="BC351" s="480">
        <v>0</v>
      </c>
      <c r="BD351" s="480">
        <v>0</v>
      </c>
      <c r="BE351" s="480">
        <v>0</v>
      </c>
      <c r="BF351" s="481">
        <f t="shared" si="15"/>
        <v>82</v>
      </c>
      <c r="BG351" s="481">
        <f t="shared" si="15"/>
        <v>64</v>
      </c>
      <c r="BH351" s="482">
        <f t="shared" si="16"/>
        <v>0</v>
      </c>
      <c r="BI351" s="482">
        <f t="shared" si="16"/>
        <v>0</v>
      </c>
      <c r="BJ351" s="483">
        <f t="shared" si="17"/>
        <v>82</v>
      </c>
      <c r="BK351" s="483">
        <f t="shared" si="17"/>
        <v>64</v>
      </c>
    </row>
    <row r="352" spans="1:63" x14ac:dyDescent="0.45">
      <c r="A352" s="480" t="s">
        <v>1036</v>
      </c>
      <c r="B352" s="480" t="s">
        <v>461</v>
      </c>
      <c r="C352" s="480" t="s">
        <v>8</v>
      </c>
      <c r="D352" s="480" t="s">
        <v>702</v>
      </c>
      <c r="E352" s="480" t="s">
        <v>725</v>
      </c>
      <c r="F352" s="480">
        <v>0</v>
      </c>
      <c r="G352" s="480">
        <v>0</v>
      </c>
      <c r="H352" s="480">
        <v>0</v>
      </c>
      <c r="I352" s="480">
        <v>0</v>
      </c>
      <c r="J352" s="480">
        <v>11</v>
      </c>
      <c r="K352" s="480">
        <v>10</v>
      </c>
      <c r="L352" s="480">
        <v>8</v>
      </c>
      <c r="M352" s="480">
        <v>8</v>
      </c>
      <c r="N352" s="480">
        <v>11</v>
      </c>
      <c r="O352" s="480">
        <v>5</v>
      </c>
      <c r="P352" s="480">
        <v>9</v>
      </c>
      <c r="Q352" s="480">
        <v>5</v>
      </c>
      <c r="R352" s="480">
        <v>11</v>
      </c>
      <c r="S352" s="480">
        <v>6</v>
      </c>
      <c r="T352" s="480">
        <v>6</v>
      </c>
      <c r="U352" s="480">
        <v>5</v>
      </c>
      <c r="V352" s="480">
        <v>8</v>
      </c>
      <c r="W352" s="480">
        <v>8</v>
      </c>
      <c r="X352" s="480">
        <v>6</v>
      </c>
      <c r="Y352" s="480">
        <v>7</v>
      </c>
      <c r="Z352" s="480">
        <v>0</v>
      </c>
      <c r="AA352" s="480">
        <v>0</v>
      </c>
      <c r="AB352" s="480">
        <v>0</v>
      </c>
      <c r="AC352" s="480">
        <v>0</v>
      </c>
      <c r="AD352" s="480">
        <v>0</v>
      </c>
      <c r="AE352" s="480">
        <v>0</v>
      </c>
      <c r="AF352" s="480">
        <v>0</v>
      </c>
      <c r="AG352" s="480">
        <v>0</v>
      </c>
      <c r="AH352" s="480">
        <v>0</v>
      </c>
      <c r="AI352" s="480">
        <v>0</v>
      </c>
      <c r="AJ352" s="480">
        <v>0</v>
      </c>
      <c r="AK352" s="480">
        <v>0</v>
      </c>
      <c r="AL352" s="480">
        <v>0</v>
      </c>
      <c r="AM352" s="480">
        <v>0</v>
      </c>
      <c r="AN352" s="480">
        <v>0</v>
      </c>
      <c r="AO352" s="480">
        <v>0</v>
      </c>
      <c r="AP352" s="480">
        <v>0</v>
      </c>
      <c r="AQ352" s="480">
        <v>0</v>
      </c>
      <c r="AR352" s="480">
        <v>0</v>
      </c>
      <c r="AS352" s="480">
        <v>0</v>
      </c>
      <c r="AT352" s="480">
        <v>0</v>
      </c>
      <c r="AU352" s="480">
        <v>0</v>
      </c>
      <c r="AV352" s="480">
        <v>0</v>
      </c>
      <c r="AW352" s="480">
        <v>0</v>
      </c>
      <c r="AX352" s="480">
        <v>0</v>
      </c>
      <c r="AY352" s="480">
        <v>0</v>
      </c>
      <c r="AZ352" s="480">
        <v>0</v>
      </c>
      <c r="BA352" s="480">
        <v>0</v>
      </c>
      <c r="BB352" s="480">
        <v>0</v>
      </c>
      <c r="BC352" s="480">
        <v>0</v>
      </c>
      <c r="BD352" s="480">
        <v>0</v>
      </c>
      <c r="BE352" s="480">
        <v>0</v>
      </c>
      <c r="BF352" s="481">
        <f t="shared" si="15"/>
        <v>70</v>
      </c>
      <c r="BG352" s="481">
        <f t="shared" si="15"/>
        <v>54</v>
      </c>
      <c r="BH352" s="482">
        <f t="shared" si="16"/>
        <v>0</v>
      </c>
      <c r="BI352" s="482">
        <f t="shared" si="16"/>
        <v>0</v>
      </c>
      <c r="BJ352" s="483">
        <f t="shared" si="17"/>
        <v>70</v>
      </c>
      <c r="BK352" s="483">
        <f t="shared" si="17"/>
        <v>54</v>
      </c>
    </row>
    <row r="353" spans="1:63" ht="24.9" x14ac:dyDescent="0.45">
      <c r="A353" s="480" t="s">
        <v>1037</v>
      </c>
      <c r="B353" s="480" t="s">
        <v>461</v>
      </c>
      <c r="C353" s="480" t="s">
        <v>8</v>
      </c>
      <c r="D353" s="480" t="s">
        <v>706</v>
      </c>
      <c r="E353" s="480" t="s">
        <v>707</v>
      </c>
      <c r="F353" s="480">
        <v>4</v>
      </c>
      <c r="G353" s="480">
        <v>4</v>
      </c>
      <c r="H353" s="480">
        <v>6</v>
      </c>
      <c r="I353" s="480">
        <v>10</v>
      </c>
      <c r="J353" s="480">
        <v>4</v>
      </c>
      <c r="K353" s="480">
        <v>4</v>
      </c>
      <c r="L353" s="480">
        <v>7</v>
      </c>
      <c r="M353" s="480">
        <v>6</v>
      </c>
      <c r="N353" s="480">
        <v>4</v>
      </c>
      <c r="O353" s="480">
        <v>13</v>
      </c>
      <c r="P353" s="480">
        <v>9</v>
      </c>
      <c r="Q353" s="480">
        <v>11</v>
      </c>
      <c r="R353" s="480">
        <v>15</v>
      </c>
      <c r="S353" s="480">
        <v>3</v>
      </c>
      <c r="T353" s="480">
        <v>8</v>
      </c>
      <c r="U353" s="480">
        <v>11</v>
      </c>
      <c r="V353" s="480">
        <v>14</v>
      </c>
      <c r="W353" s="480">
        <v>15</v>
      </c>
      <c r="X353" s="480">
        <v>8</v>
      </c>
      <c r="Y353" s="480">
        <v>9</v>
      </c>
      <c r="Z353" s="480">
        <v>10</v>
      </c>
      <c r="AA353" s="480">
        <v>15</v>
      </c>
      <c r="AB353" s="480">
        <v>4</v>
      </c>
      <c r="AC353" s="480">
        <v>7</v>
      </c>
      <c r="AD353" s="480">
        <v>7</v>
      </c>
      <c r="AE353" s="480">
        <v>8</v>
      </c>
      <c r="AF353" s="480">
        <v>0</v>
      </c>
      <c r="AG353" s="480">
        <v>0</v>
      </c>
      <c r="AH353" s="480">
        <v>0</v>
      </c>
      <c r="AI353" s="480">
        <v>0</v>
      </c>
      <c r="AJ353" s="480">
        <v>0</v>
      </c>
      <c r="AK353" s="480">
        <v>0</v>
      </c>
      <c r="AL353" s="480">
        <v>0</v>
      </c>
      <c r="AM353" s="480">
        <v>0</v>
      </c>
      <c r="AN353" s="480">
        <v>0</v>
      </c>
      <c r="AO353" s="480">
        <v>0</v>
      </c>
      <c r="AP353" s="480">
        <v>0</v>
      </c>
      <c r="AQ353" s="480">
        <v>0</v>
      </c>
      <c r="AR353" s="480">
        <v>0</v>
      </c>
      <c r="AS353" s="480">
        <v>0</v>
      </c>
      <c r="AT353" s="480">
        <v>0</v>
      </c>
      <c r="AU353" s="480">
        <v>0</v>
      </c>
      <c r="AV353" s="480">
        <v>0</v>
      </c>
      <c r="AW353" s="480">
        <v>0</v>
      </c>
      <c r="AX353" s="480">
        <v>0</v>
      </c>
      <c r="AY353" s="480">
        <v>0</v>
      </c>
      <c r="AZ353" s="480">
        <v>0</v>
      </c>
      <c r="BA353" s="480">
        <v>0</v>
      </c>
      <c r="BB353" s="480">
        <v>0</v>
      </c>
      <c r="BC353" s="480">
        <v>0</v>
      </c>
      <c r="BD353" s="480">
        <v>0</v>
      </c>
      <c r="BE353" s="480">
        <v>0</v>
      </c>
      <c r="BF353" s="481">
        <f t="shared" si="15"/>
        <v>100</v>
      </c>
      <c r="BG353" s="481">
        <f t="shared" si="15"/>
        <v>116</v>
      </c>
      <c r="BH353" s="482">
        <f t="shared" si="16"/>
        <v>0</v>
      </c>
      <c r="BI353" s="482">
        <f t="shared" si="16"/>
        <v>0</v>
      </c>
      <c r="BJ353" s="483">
        <f t="shared" si="17"/>
        <v>100</v>
      </c>
      <c r="BK353" s="483">
        <f t="shared" si="17"/>
        <v>116</v>
      </c>
    </row>
    <row r="354" spans="1:63" ht="24.9" x14ac:dyDescent="0.45">
      <c r="A354" s="480" t="s">
        <v>1038</v>
      </c>
      <c r="B354" s="480" t="s">
        <v>461</v>
      </c>
      <c r="C354" s="480" t="s">
        <v>8</v>
      </c>
      <c r="D354" s="480" t="s">
        <v>706</v>
      </c>
      <c r="E354" s="480" t="s">
        <v>707</v>
      </c>
      <c r="F354" s="480">
        <v>0</v>
      </c>
      <c r="G354" s="480">
        <v>0</v>
      </c>
      <c r="H354" s="480">
        <v>7</v>
      </c>
      <c r="I354" s="480">
        <v>4</v>
      </c>
      <c r="J354" s="480">
        <v>0</v>
      </c>
      <c r="K354" s="480">
        <v>1</v>
      </c>
      <c r="L354" s="480">
        <v>2</v>
      </c>
      <c r="M354" s="480">
        <v>3</v>
      </c>
      <c r="N354" s="480">
        <v>0</v>
      </c>
      <c r="O354" s="480">
        <v>0</v>
      </c>
      <c r="P354" s="480">
        <v>0</v>
      </c>
      <c r="Q354" s="480">
        <v>0</v>
      </c>
      <c r="R354" s="480">
        <v>0</v>
      </c>
      <c r="S354" s="480">
        <v>0</v>
      </c>
      <c r="T354" s="480">
        <v>0</v>
      </c>
      <c r="U354" s="480">
        <v>0</v>
      </c>
      <c r="V354" s="480">
        <v>0</v>
      </c>
      <c r="W354" s="480">
        <v>0</v>
      </c>
      <c r="X354" s="480">
        <v>0</v>
      </c>
      <c r="Y354" s="480">
        <v>0</v>
      </c>
      <c r="Z354" s="480">
        <v>0</v>
      </c>
      <c r="AA354" s="480">
        <v>0</v>
      </c>
      <c r="AB354" s="480">
        <v>0</v>
      </c>
      <c r="AC354" s="480">
        <v>0</v>
      </c>
      <c r="AD354" s="480">
        <v>0</v>
      </c>
      <c r="AE354" s="480">
        <v>0</v>
      </c>
      <c r="AF354" s="480">
        <v>0</v>
      </c>
      <c r="AG354" s="480">
        <v>0</v>
      </c>
      <c r="AH354" s="480">
        <v>0</v>
      </c>
      <c r="AI354" s="480">
        <v>0</v>
      </c>
      <c r="AJ354" s="480">
        <v>0</v>
      </c>
      <c r="AK354" s="480">
        <v>0</v>
      </c>
      <c r="AL354" s="480">
        <v>0</v>
      </c>
      <c r="AM354" s="480">
        <v>0</v>
      </c>
      <c r="AN354" s="480">
        <v>0</v>
      </c>
      <c r="AO354" s="480">
        <v>0</v>
      </c>
      <c r="AP354" s="480">
        <v>0</v>
      </c>
      <c r="AQ354" s="480">
        <v>0</v>
      </c>
      <c r="AR354" s="480">
        <v>0</v>
      </c>
      <c r="AS354" s="480">
        <v>0</v>
      </c>
      <c r="AT354" s="480">
        <v>0</v>
      </c>
      <c r="AU354" s="480">
        <v>0</v>
      </c>
      <c r="AV354" s="480">
        <v>0</v>
      </c>
      <c r="AW354" s="480">
        <v>0</v>
      </c>
      <c r="AX354" s="480">
        <v>0</v>
      </c>
      <c r="AY354" s="480">
        <v>0</v>
      </c>
      <c r="AZ354" s="480">
        <v>0</v>
      </c>
      <c r="BA354" s="480">
        <v>0</v>
      </c>
      <c r="BB354" s="480">
        <v>0</v>
      </c>
      <c r="BC354" s="480">
        <v>0</v>
      </c>
      <c r="BD354" s="480">
        <v>0</v>
      </c>
      <c r="BE354" s="480">
        <v>0</v>
      </c>
      <c r="BF354" s="481">
        <f t="shared" si="15"/>
        <v>9</v>
      </c>
      <c r="BG354" s="481">
        <f t="shared" si="15"/>
        <v>8</v>
      </c>
      <c r="BH354" s="482">
        <f t="shared" si="16"/>
        <v>0</v>
      </c>
      <c r="BI354" s="482">
        <f t="shared" si="16"/>
        <v>0</v>
      </c>
      <c r="BJ354" s="483">
        <f t="shared" si="17"/>
        <v>9</v>
      </c>
      <c r="BK354" s="483">
        <f t="shared" si="17"/>
        <v>8</v>
      </c>
    </row>
    <row r="355" spans="1:63" ht="24.9" x14ac:dyDescent="0.45">
      <c r="A355" s="480" t="s">
        <v>1039</v>
      </c>
      <c r="B355" s="480" t="s">
        <v>461</v>
      </c>
      <c r="C355" s="480" t="s">
        <v>8</v>
      </c>
      <c r="D355" s="480" t="s">
        <v>706</v>
      </c>
      <c r="E355" s="480" t="s">
        <v>707</v>
      </c>
      <c r="F355" s="480">
        <v>4</v>
      </c>
      <c r="G355" s="480">
        <v>5</v>
      </c>
      <c r="H355" s="480">
        <v>52</v>
      </c>
      <c r="I355" s="480">
        <v>41</v>
      </c>
      <c r="J355" s="480">
        <v>44</v>
      </c>
      <c r="K355" s="480">
        <v>46</v>
      </c>
      <c r="L355" s="480">
        <v>58</v>
      </c>
      <c r="M355" s="480">
        <v>47</v>
      </c>
      <c r="N355" s="480">
        <v>56</v>
      </c>
      <c r="O355" s="480">
        <v>47</v>
      </c>
      <c r="P355" s="480">
        <v>55</v>
      </c>
      <c r="Q355" s="480">
        <v>49</v>
      </c>
      <c r="R355" s="480">
        <v>46</v>
      </c>
      <c r="S355" s="480">
        <v>47</v>
      </c>
      <c r="T355" s="480">
        <v>68</v>
      </c>
      <c r="U355" s="480">
        <v>50</v>
      </c>
      <c r="V355" s="480">
        <v>52</v>
      </c>
      <c r="W355" s="480">
        <v>45</v>
      </c>
      <c r="X355" s="480">
        <v>67</v>
      </c>
      <c r="Y355" s="480">
        <v>60</v>
      </c>
      <c r="Z355" s="480">
        <v>50</v>
      </c>
      <c r="AA355" s="480">
        <v>34</v>
      </c>
      <c r="AB355" s="480">
        <v>34</v>
      </c>
      <c r="AC355" s="480">
        <v>33</v>
      </c>
      <c r="AD355" s="480">
        <v>33</v>
      </c>
      <c r="AE355" s="480">
        <v>43</v>
      </c>
      <c r="AF355" s="480">
        <v>0</v>
      </c>
      <c r="AG355" s="480">
        <v>0</v>
      </c>
      <c r="AH355" s="480">
        <v>0</v>
      </c>
      <c r="AI355" s="480">
        <v>0</v>
      </c>
      <c r="AJ355" s="480">
        <v>0</v>
      </c>
      <c r="AK355" s="480">
        <v>0</v>
      </c>
      <c r="AL355" s="480">
        <v>0</v>
      </c>
      <c r="AM355" s="480">
        <v>0</v>
      </c>
      <c r="AN355" s="480">
        <v>0</v>
      </c>
      <c r="AO355" s="480">
        <v>0</v>
      </c>
      <c r="AP355" s="480">
        <v>0</v>
      </c>
      <c r="AQ355" s="480">
        <v>0</v>
      </c>
      <c r="AR355" s="480">
        <v>0</v>
      </c>
      <c r="AS355" s="480">
        <v>0</v>
      </c>
      <c r="AT355" s="480">
        <v>0</v>
      </c>
      <c r="AU355" s="480">
        <v>0</v>
      </c>
      <c r="AV355" s="480">
        <v>0</v>
      </c>
      <c r="AW355" s="480">
        <v>0</v>
      </c>
      <c r="AX355" s="480">
        <v>0</v>
      </c>
      <c r="AY355" s="480">
        <v>0</v>
      </c>
      <c r="AZ355" s="480">
        <v>0</v>
      </c>
      <c r="BA355" s="480">
        <v>0</v>
      </c>
      <c r="BB355" s="480">
        <v>0</v>
      </c>
      <c r="BC355" s="480">
        <v>0</v>
      </c>
      <c r="BD355" s="480">
        <v>0</v>
      </c>
      <c r="BE355" s="480">
        <v>0</v>
      </c>
      <c r="BF355" s="481">
        <f t="shared" si="15"/>
        <v>619</v>
      </c>
      <c r="BG355" s="481">
        <f t="shared" si="15"/>
        <v>547</v>
      </c>
      <c r="BH355" s="482">
        <f t="shared" si="16"/>
        <v>0</v>
      </c>
      <c r="BI355" s="482">
        <f t="shared" si="16"/>
        <v>0</v>
      </c>
      <c r="BJ355" s="483">
        <f t="shared" si="17"/>
        <v>619</v>
      </c>
      <c r="BK355" s="483">
        <f t="shared" si="17"/>
        <v>547</v>
      </c>
    </row>
    <row r="356" spans="1:63" ht="24.9" x14ac:dyDescent="0.45">
      <c r="A356" s="480" t="s">
        <v>1040</v>
      </c>
      <c r="B356" s="480" t="s">
        <v>461</v>
      </c>
      <c r="C356" s="480" t="s">
        <v>8</v>
      </c>
      <c r="D356" s="480" t="s">
        <v>706</v>
      </c>
      <c r="E356" s="480" t="s">
        <v>707</v>
      </c>
      <c r="F356" s="480">
        <v>0</v>
      </c>
      <c r="G356" s="480">
        <v>0</v>
      </c>
      <c r="H356" s="480">
        <v>6</v>
      </c>
      <c r="I356" s="480">
        <v>9</v>
      </c>
      <c r="J356" s="480">
        <v>6</v>
      </c>
      <c r="K356" s="480">
        <v>12</v>
      </c>
      <c r="L356" s="480">
        <v>8</v>
      </c>
      <c r="M356" s="480">
        <v>5</v>
      </c>
      <c r="N356" s="480">
        <v>5</v>
      </c>
      <c r="O356" s="480">
        <v>12</v>
      </c>
      <c r="P356" s="480">
        <v>10</v>
      </c>
      <c r="Q356" s="480">
        <v>14</v>
      </c>
      <c r="R356" s="480">
        <v>12</v>
      </c>
      <c r="S356" s="480">
        <v>15</v>
      </c>
      <c r="T356" s="480">
        <v>18</v>
      </c>
      <c r="U356" s="480">
        <v>9</v>
      </c>
      <c r="V356" s="480">
        <v>12</v>
      </c>
      <c r="W356" s="480">
        <v>14</v>
      </c>
      <c r="X356" s="480">
        <v>19</v>
      </c>
      <c r="Y356" s="480">
        <v>13</v>
      </c>
      <c r="Z356" s="480">
        <v>15</v>
      </c>
      <c r="AA356" s="480">
        <v>22</v>
      </c>
      <c r="AB356" s="480">
        <v>16</v>
      </c>
      <c r="AC356" s="480">
        <v>19</v>
      </c>
      <c r="AD356" s="480">
        <v>8</v>
      </c>
      <c r="AE356" s="480">
        <v>15</v>
      </c>
      <c r="AF356" s="480">
        <v>0</v>
      </c>
      <c r="AG356" s="480">
        <v>0</v>
      </c>
      <c r="AH356" s="480">
        <v>0</v>
      </c>
      <c r="AI356" s="480">
        <v>0</v>
      </c>
      <c r="AJ356" s="480">
        <v>0</v>
      </c>
      <c r="AK356" s="480">
        <v>0</v>
      </c>
      <c r="AL356" s="480">
        <v>0</v>
      </c>
      <c r="AM356" s="480">
        <v>0</v>
      </c>
      <c r="AN356" s="480">
        <v>0</v>
      </c>
      <c r="AO356" s="480">
        <v>0</v>
      </c>
      <c r="AP356" s="480">
        <v>0</v>
      </c>
      <c r="AQ356" s="480">
        <v>0</v>
      </c>
      <c r="AR356" s="480">
        <v>0</v>
      </c>
      <c r="AS356" s="480">
        <v>0</v>
      </c>
      <c r="AT356" s="480">
        <v>0</v>
      </c>
      <c r="AU356" s="480">
        <v>0</v>
      </c>
      <c r="AV356" s="480">
        <v>0</v>
      </c>
      <c r="AW356" s="480">
        <v>0</v>
      </c>
      <c r="AX356" s="480">
        <v>0</v>
      </c>
      <c r="AY356" s="480">
        <v>0</v>
      </c>
      <c r="AZ356" s="480">
        <v>0</v>
      </c>
      <c r="BA356" s="480">
        <v>0</v>
      </c>
      <c r="BB356" s="480">
        <v>0</v>
      </c>
      <c r="BC356" s="480">
        <v>0</v>
      </c>
      <c r="BD356" s="480">
        <v>0</v>
      </c>
      <c r="BE356" s="480">
        <v>0</v>
      </c>
      <c r="BF356" s="481">
        <f t="shared" si="15"/>
        <v>135</v>
      </c>
      <c r="BG356" s="481">
        <f t="shared" si="15"/>
        <v>159</v>
      </c>
      <c r="BH356" s="482">
        <f t="shared" si="16"/>
        <v>0</v>
      </c>
      <c r="BI356" s="482">
        <f t="shared" si="16"/>
        <v>0</v>
      </c>
      <c r="BJ356" s="483">
        <f t="shared" si="17"/>
        <v>135</v>
      </c>
      <c r="BK356" s="483">
        <f t="shared" si="17"/>
        <v>159</v>
      </c>
    </row>
    <row r="357" spans="1:63" x14ac:dyDescent="0.45">
      <c r="A357" s="480" t="s">
        <v>1041</v>
      </c>
      <c r="B357" s="480" t="s">
        <v>461</v>
      </c>
      <c r="C357" s="480" t="s">
        <v>8</v>
      </c>
      <c r="D357" s="480" t="s">
        <v>702</v>
      </c>
      <c r="E357" s="480" t="s">
        <v>725</v>
      </c>
      <c r="F357" s="480">
        <v>0</v>
      </c>
      <c r="G357" s="480">
        <v>0</v>
      </c>
      <c r="H357" s="480">
        <v>28</v>
      </c>
      <c r="I357" s="480">
        <v>32</v>
      </c>
      <c r="J357" s="480">
        <v>34</v>
      </c>
      <c r="K357" s="480">
        <v>34</v>
      </c>
      <c r="L357" s="480">
        <v>31</v>
      </c>
      <c r="M357" s="480">
        <v>38</v>
      </c>
      <c r="N357" s="480">
        <v>51</v>
      </c>
      <c r="O357" s="480">
        <v>62</v>
      </c>
      <c r="P357" s="480">
        <v>64</v>
      </c>
      <c r="Q357" s="480">
        <v>56</v>
      </c>
      <c r="R357" s="480">
        <v>62</v>
      </c>
      <c r="S357" s="480">
        <v>56</v>
      </c>
      <c r="T357" s="480">
        <v>60</v>
      </c>
      <c r="U357" s="480">
        <v>52</v>
      </c>
      <c r="V357" s="480">
        <v>63</v>
      </c>
      <c r="W357" s="480">
        <v>55</v>
      </c>
      <c r="X357" s="480">
        <v>66</v>
      </c>
      <c r="Y357" s="480">
        <v>51</v>
      </c>
      <c r="Z357" s="480">
        <v>66</v>
      </c>
      <c r="AA357" s="480">
        <v>44</v>
      </c>
      <c r="AB357" s="480">
        <v>70</v>
      </c>
      <c r="AC357" s="480">
        <v>33</v>
      </c>
      <c r="AD357" s="480">
        <v>64</v>
      </c>
      <c r="AE357" s="480">
        <v>44</v>
      </c>
      <c r="AF357" s="480">
        <v>0</v>
      </c>
      <c r="AG357" s="480">
        <v>0</v>
      </c>
      <c r="AH357" s="480">
        <v>0</v>
      </c>
      <c r="AI357" s="480">
        <v>0</v>
      </c>
      <c r="AJ357" s="480">
        <v>0</v>
      </c>
      <c r="AK357" s="480">
        <v>0</v>
      </c>
      <c r="AL357" s="480">
        <v>0</v>
      </c>
      <c r="AM357" s="480">
        <v>0</v>
      </c>
      <c r="AN357" s="480">
        <v>0</v>
      </c>
      <c r="AO357" s="480">
        <v>0</v>
      </c>
      <c r="AP357" s="480">
        <v>0</v>
      </c>
      <c r="AQ357" s="480">
        <v>0</v>
      </c>
      <c r="AR357" s="480">
        <v>0</v>
      </c>
      <c r="AS357" s="480">
        <v>0</v>
      </c>
      <c r="AT357" s="480">
        <v>0</v>
      </c>
      <c r="AU357" s="480">
        <v>0</v>
      </c>
      <c r="AV357" s="480">
        <v>0</v>
      </c>
      <c r="AW357" s="480">
        <v>0</v>
      </c>
      <c r="AX357" s="480">
        <v>0</v>
      </c>
      <c r="AY357" s="480">
        <v>0</v>
      </c>
      <c r="AZ357" s="480">
        <v>0</v>
      </c>
      <c r="BA357" s="480">
        <v>0</v>
      </c>
      <c r="BB357" s="480">
        <v>0</v>
      </c>
      <c r="BC357" s="480">
        <v>0</v>
      </c>
      <c r="BD357" s="480">
        <v>0</v>
      </c>
      <c r="BE357" s="480">
        <v>0</v>
      </c>
      <c r="BF357" s="481">
        <f t="shared" si="15"/>
        <v>659</v>
      </c>
      <c r="BG357" s="481">
        <f t="shared" si="15"/>
        <v>557</v>
      </c>
      <c r="BH357" s="482">
        <f t="shared" si="16"/>
        <v>0</v>
      </c>
      <c r="BI357" s="482">
        <f t="shared" si="16"/>
        <v>0</v>
      </c>
      <c r="BJ357" s="483">
        <f t="shared" si="17"/>
        <v>659</v>
      </c>
      <c r="BK357" s="483">
        <f t="shared" si="17"/>
        <v>557</v>
      </c>
    </row>
    <row r="358" spans="1:63" x14ac:dyDescent="0.45">
      <c r="A358" s="480" t="s">
        <v>1042</v>
      </c>
      <c r="B358" s="480" t="s">
        <v>461</v>
      </c>
      <c r="C358" s="480" t="s">
        <v>8</v>
      </c>
      <c r="D358" s="480" t="s">
        <v>702</v>
      </c>
      <c r="E358" s="480" t="s">
        <v>725</v>
      </c>
      <c r="F358" s="480">
        <v>0</v>
      </c>
      <c r="G358" s="480">
        <v>0</v>
      </c>
      <c r="H358" s="480">
        <v>0</v>
      </c>
      <c r="I358" s="480">
        <v>0</v>
      </c>
      <c r="J358" s="480">
        <v>8</v>
      </c>
      <c r="K358" s="480">
        <v>2</v>
      </c>
      <c r="L358" s="480">
        <v>16</v>
      </c>
      <c r="M358" s="480">
        <v>10</v>
      </c>
      <c r="N358" s="480">
        <v>38</v>
      </c>
      <c r="O358" s="480">
        <v>27</v>
      </c>
      <c r="P358" s="480">
        <v>30</v>
      </c>
      <c r="Q358" s="480">
        <v>38</v>
      </c>
      <c r="R358" s="480">
        <v>31</v>
      </c>
      <c r="S358" s="480">
        <v>26</v>
      </c>
      <c r="T358" s="480">
        <v>32</v>
      </c>
      <c r="U358" s="480">
        <v>31</v>
      </c>
      <c r="V358" s="480">
        <v>43</v>
      </c>
      <c r="W358" s="480">
        <v>32</v>
      </c>
      <c r="X358" s="480">
        <v>32</v>
      </c>
      <c r="Y358" s="480">
        <v>31</v>
      </c>
      <c r="Z358" s="480">
        <v>0</v>
      </c>
      <c r="AA358" s="480">
        <v>0</v>
      </c>
      <c r="AB358" s="480">
        <v>0</v>
      </c>
      <c r="AC358" s="480">
        <v>0</v>
      </c>
      <c r="AD358" s="480">
        <v>0</v>
      </c>
      <c r="AE358" s="480">
        <v>0</v>
      </c>
      <c r="AF358" s="480">
        <v>0</v>
      </c>
      <c r="AG358" s="480">
        <v>0</v>
      </c>
      <c r="AH358" s="480">
        <v>0</v>
      </c>
      <c r="AI358" s="480">
        <v>0</v>
      </c>
      <c r="AJ358" s="480">
        <v>0</v>
      </c>
      <c r="AK358" s="480">
        <v>0</v>
      </c>
      <c r="AL358" s="480">
        <v>0</v>
      </c>
      <c r="AM358" s="480">
        <v>0</v>
      </c>
      <c r="AN358" s="480">
        <v>0</v>
      </c>
      <c r="AO358" s="480">
        <v>0</v>
      </c>
      <c r="AP358" s="480">
        <v>0</v>
      </c>
      <c r="AQ358" s="480">
        <v>0</v>
      </c>
      <c r="AR358" s="480">
        <v>0</v>
      </c>
      <c r="AS358" s="480">
        <v>0</v>
      </c>
      <c r="AT358" s="480">
        <v>0</v>
      </c>
      <c r="AU358" s="480">
        <v>0</v>
      </c>
      <c r="AV358" s="480">
        <v>0</v>
      </c>
      <c r="AW358" s="480">
        <v>0</v>
      </c>
      <c r="AX358" s="480">
        <v>0</v>
      </c>
      <c r="AY358" s="480">
        <v>0</v>
      </c>
      <c r="AZ358" s="480">
        <v>0</v>
      </c>
      <c r="BA358" s="480">
        <v>0</v>
      </c>
      <c r="BB358" s="480">
        <v>0</v>
      </c>
      <c r="BC358" s="480">
        <v>0</v>
      </c>
      <c r="BD358" s="480">
        <v>0</v>
      </c>
      <c r="BE358" s="480">
        <v>0</v>
      </c>
      <c r="BF358" s="481">
        <f t="shared" si="15"/>
        <v>230</v>
      </c>
      <c r="BG358" s="481">
        <f t="shared" si="15"/>
        <v>197</v>
      </c>
      <c r="BH358" s="482">
        <f t="shared" si="16"/>
        <v>0</v>
      </c>
      <c r="BI358" s="482">
        <f t="shared" si="16"/>
        <v>0</v>
      </c>
      <c r="BJ358" s="483">
        <f t="shared" si="17"/>
        <v>230</v>
      </c>
      <c r="BK358" s="483">
        <f t="shared" si="17"/>
        <v>197</v>
      </c>
    </row>
    <row r="359" spans="1:63" x14ac:dyDescent="0.45">
      <c r="A359" s="480" t="s">
        <v>1043</v>
      </c>
      <c r="B359" s="480" t="s">
        <v>461</v>
      </c>
      <c r="C359" s="480" t="s">
        <v>8</v>
      </c>
      <c r="D359" s="480" t="s">
        <v>702</v>
      </c>
      <c r="E359" s="480" t="s">
        <v>725</v>
      </c>
      <c r="F359" s="480">
        <v>0</v>
      </c>
      <c r="G359" s="480">
        <v>0</v>
      </c>
      <c r="H359" s="480">
        <v>0</v>
      </c>
      <c r="I359" s="480">
        <v>0</v>
      </c>
      <c r="J359" s="480">
        <v>0</v>
      </c>
      <c r="K359" s="480">
        <v>0</v>
      </c>
      <c r="L359" s="480">
        <v>0</v>
      </c>
      <c r="M359" s="480">
        <v>0</v>
      </c>
      <c r="N359" s="480">
        <v>0</v>
      </c>
      <c r="O359" s="480">
        <v>0</v>
      </c>
      <c r="P359" s="480">
        <v>0</v>
      </c>
      <c r="Q359" s="480">
        <v>0</v>
      </c>
      <c r="R359" s="480">
        <v>0</v>
      </c>
      <c r="S359" s="480">
        <v>0</v>
      </c>
      <c r="T359" s="480">
        <v>0</v>
      </c>
      <c r="U359" s="480">
        <v>0</v>
      </c>
      <c r="V359" s="480">
        <v>0</v>
      </c>
      <c r="W359" s="480">
        <v>0</v>
      </c>
      <c r="X359" s="480">
        <v>0</v>
      </c>
      <c r="Y359" s="480">
        <v>0</v>
      </c>
      <c r="Z359" s="480">
        <v>272</v>
      </c>
      <c r="AA359" s="480">
        <v>309</v>
      </c>
      <c r="AB359" s="480">
        <v>229</v>
      </c>
      <c r="AC359" s="480">
        <v>287</v>
      </c>
      <c r="AD359" s="480">
        <v>242</v>
      </c>
      <c r="AE359" s="480">
        <v>282</v>
      </c>
      <c r="AF359" s="480">
        <v>0</v>
      </c>
      <c r="AG359" s="480">
        <v>0</v>
      </c>
      <c r="AH359" s="480">
        <v>0</v>
      </c>
      <c r="AI359" s="480">
        <v>0</v>
      </c>
      <c r="AJ359" s="480">
        <v>0</v>
      </c>
      <c r="AK359" s="480">
        <v>0</v>
      </c>
      <c r="AL359" s="480">
        <v>0</v>
      </c>
      <c r="AM359" s="480">
        <v>0</v>
      </c>
      <c r="AN359" s="480">
        <v>0</v>
      </c>
      <c r="AO359" s="480">
        <v>0</v>
      </c>
      <c r="AP359" s="480">
        <v>0</v>
      </c>
      <c r="AQ359" s="480">
        <v>0</v>
      </c>
      <c r="AR359" s="480">
        <v>0</v>
      </c>
      <c r="AS359" s="480">
        <v>0</v>
      </c>
      <c r="AT359" s="480">
        <v>0</v>
      </c>
      <c r="AU359" s="480">
        <v>0</v>
      </c>
      <c r="AV359" s="480">
        <v>0</v>
      </c>
      <c r="AW359" s="480">
        <v>0</v>
      </c>
      <c r="AX359" s="480">
        <v>0</v>
      </c>
      <c r="AY359" s="480">
        <v>0</v>
      </c>
      <c r="AZ359" s="480">
        <v>0</v>
      </c>
      <c r="BA359" s="480">
        <v>0</v>
      </c>
      <c r="BB359" s="480">
        <v>0</v>
      </c>
      <c r="BC359" s="480">
        <v>0</v>
      </c>
      <c r="BD359" s="480">
        <v>0</v>
      </c>
      <c r="BE359" s="480">
        <v>0</v>
      </c>
      <c r="BF359" s="481">
        <f t="shared" si="15"/>
        <v>743</v>
      </c>
      <c r="BG359" s="481">
        <f t="shared" si="15"/>
        <v>878</v>
      </c>
      <c r="BH359" s="482">
        <f t="shared" si="16"/>
        <v>0</v>
      </c>
      <c r="BI359" s="482">
        <f t="shared" si="16"/>
        <v>0</v>
      </c>
      <c r="BJ359" s="483">
        <f t="shared" si="17"/>
        <v>743</v>
      </c>
      <c r="BK359" s="483">
        <f t="shared" si="17"/>
        <v>878</v>
      </c>
    </row>
    <row r="360" spans="1:63" ht="24.9" x14ac:dyDescent="0.45">
      <c r="A360" s="480" t="s">
        <v>1044</v>
      </c>
      <c r="B360" s="480" t="s">
        <v>461</v>
      </c>
      <c r="C360" s="480" t="s">
        <v>8</v>
      </c>
      <c r="D360" s="480" t="s">
        <v>706</v>
      </c>
      <c r="E360" s="480" t="s">
        <v>707</v>
      </c>
      <c r="F360" s="480">
        <v>14</v>
      </c>
      <c r="G360" s="480">
        <v>9</v>
      </c>
      <c r="H360" s="480">
        <v>39</v>
      </c>
      <c r="I360" s="480">
        <v>51</v>
      </c>
      <c r="J360" s="480">
        <v>36</v>
      </c>
      <c r="K360" s="480">
        <v>44</v>
      </c>
      <c r="L360" s="480">
        <v>33</v>
      </c>
      <c r="M360" s="480">
        <v>37</v>
      </c>
      <c r="N360" s="480">
        <v>0</v>
      </c>
      <c r="O360" s="480">
        <v>0</v>
      </c>
      <c r="P360" s="480">
        <v>0</v>
      </c>
      <c r="Q360" s="480">
        <v>0</v>
      </c>
      <c r="R360" s="480">
        <v>0</v>
      </c>
      <c r="S360" s="480">
        <v>0</v>
      </c>
      <c r="T360" s="480">
        <v>0</v>
      </c>
      <c r="U360" s="480">
        <v>0</v>
      </c>
      <c r="V360" s="480">
        <v>0</v>
      </c>
      <c r="W360" s="480">
        <v>0</v>
      </c>
      <c r="X360" s="480">
        <v>0</v>
      </c>
      <c r="Y360" s="480">
        <v>0</v>
      </c>
      <c r="Z360" s="480">
        <v>0</v>
      </c>
      <c r="AA360" s="480">
        <v>0</v>
      </c>
      <c r="AB360" s="480">
        <v>0</v>
      </c>
      <c r="AC360" s="480">
        <v>0</v>
      </c>
      <c r="AD360" s="480">
        <v>0</v>
      </c>
      <c r="AE360" s="480">
        <v>0</v>
      </c>
      <c r="AF360" s="480">
        <v>0</v>
      </c>
      <c r="AG360" s="480">
        <v>0</v>
      </c>
      <c r="AH360" s="480">
        <v>0</v>
      </c>
      <c r="AI360" s="480">
        <v>0</v>
      </c>
      <c r="AJ360" s="480">
        <v>0</v>
      </c>
      <c r="AK360" s="480">
        <v>0</v>
      </c>
      <c r="AL360" s="480">
        <v>0</v>
      </c>
      <c r="AM360" s="480">
        <v>0</v>
      </c>
      <c r="AN360" s="480">
        <v>0</v>
      </c>
      <c r="AO360" s="480">
        <v>0</v>
      </c>
      <c r="AP360" s="480">
        <v>0</v>
      </c>
      <c r="AQ360" s="480">
        <v>0</v>
      </c>
      <c r="AR360" s="480">
        <v>0</v>
      </c>
      <c r="AS360" s="480">
        <v>0</v>
      </c>
      <c r="AT360" s="480">
        <v>0</v>
      </c>
      <c r="AU360" s="480">
        <v>0</v>
      </c>
      <c r="AV360" s="480">
        <v>0</v>
      </c>
      <c r="AW360" s="480">
        <v>0</v>
      </c>
      <c r="AX360" s="480">
        <v>0</v>
      </c>
      <c r="AY360" s="480">
        <v>0</v>
      </c>
      <c r="AZ360" s="480">
        <v>0</v>
      </c>
      <c r="BA360" s="480">
        <v>0</v>
      </c>
      <c r="BB360" s="480">
        <v>0</v>
      </c>
      <c r="BC360" s="480">
        <v>0</v>
      </c>
      <c r="BD360" s="480">
        <v>0</v>
      </c>
      <c r="BE360" s="480">
        <v>0</v>
      </c>
      <c r="BF360" s="481">
        <f t="shared" si="15"/>
        <v>122</v>
      </c>
      <c r="BG360" s="481">
        <f t="shared" si="15"/>
        <v>141</v>
      </c>
      <c r="BH360" s="482">
        <f t="shared" si="16"/>
        <v>0</v>
      </c>
      <c r="BI360" s="482">
        <f t="shared" si="16"/>
        <v>0</v>
      </c>
      <c r="BJ360" s="483">
        <f t="shared" si="17"/>
        <v>122</v>
      </c>
      <c r="BK360" s="483">
        <f t="shared" si="17"/>
        <v>141</v>
      </c>
    </row>
    <row r="361" spans="1:63" ht="24.9" x14ac:dyDescent="0.45">
      <c r="A361" s="480" t="s">
        <v>1045</v>
      </c>
      <c r="B361" s="480" t="s">
        <v>461</v>
      </c>
      <c r="C361" s="480" t="s">
        <v>8</v>
      </c>
      <c r="D361" s="480" t="s">
        <v>706</v>
      </c>
      <c r="E361" s="480" t="s">
        <v>707</v>
      </c>
      <c r="F361" s="480">
        <v>23</v>
      </c>
      <c r="G361" s="480">
        <v>22</v>
      </c>
      <c r="H361" s="480">
        <v>106</v>
      </c>
      <c r="I361" s="480">
        <v>93</v>
      </c>
      <c r="J361" s="480">
        <v>106</v>
      </c>
      <c r="K361" s="480">
        <v>89</v>
      </c>
      <c r="L361" s="480">
        <v>104</v>
      </c>
      <c r="M361" s="480">
        <v>94</v>
      </c>
      <c r="N361" s="480">
        <v>93</v>
      </c>
      <c r="O361" s="480">
        <v>80</v>
      </c>
      <c r="P361" s="480">
        <v>83</v>
      </c>
      <c r="Q361" s="480">
        <v>94</v>
      </c>
      <c r="R361" s="480">
        <v>79</v>
      </c>
      <c r="S361" s="480">
        <v>89</v>
      </c>
      <c r="T361" s="480">
        <v>78</v>
      </c>
      <c r="U361" s="480">
        <v>77</v>
      </c>
      <c r="V361" s="480">
        <v>84</v>
      </c>
      <c r="W361" s="480">
        <v>76</v>
      </c>
      <c r="X361" s="480">
        <v>79</v>
      </c>
      <c r="Y361" s="480">
        <v>79</v>
      </c>
      <c r="Z361" s="480">
        <v>41</v>
      </c>
      <c r="AA361" s="480">
        <v>36</v>
      </c>
      <c r="AB361" s="480">
        <v>30</v>
      </c>
      <c r="AC361" s="480">
        <v>26</v>
      </c>
      <c r="AD361" s="480">
        <v>26</v>
      </c>
      <c r="AE361" s="480">
        <v>27</v>
      </c>
      <c r="AF361" s="480">
        <v>0</v>
      </c>
      <c r="AG361" s="480">
        <v>0</v>
      </c>
      <c r="AH361" s="480">
        <v>0</v>
      </c>
      <c r="AI361" s="480">
        <v>0</v>
      </c>
      <c r="AJ361" s="480">
        <v>0</v>
      </c>
      <c r="AK361" s="480">
        <v>0</v>
      </c>
      <c r="AL361" s="480">
        <v>0</v>
      </c>
      <c r="AM361" s="480">
        <v>0</v>
      </c>
      <c r="AN361" s="480">
        <v>0</v>
      </c>
      <c r="AO361" s="480">
        <v>0</v>
      </c>
      <c r="AP361" s="480">
        <v>0</v>
      </c>
      <c r="AQ361" s="480">
        <v>0</v>
      </c>
      <c r="AR361" s="480">
        <v>0</v>
      </c>
      <c r="AS361" s="480">
        <v>0</v>
      </c>
      <c r="AT361" s="480">
        <v>0</v>
      </c>
      <c r="AU361" s="480">
        <v>0</v>
      </c>
      <c r="AV361" s="480">
        <v>0</v>
      </c>
      <c r="AW361" s="480">
        <v>0</v>
      </c>
      <c r="AX361" s="480">
        <v>0</v>
      </c>
      <c r="AY361" s="480">
        <v>0</v>
      </c>
      <c r="AZ361" s="480">
        <v>0</v>
      </c>
      <c r="BA361" s="480">
        <v>0</v>
      </c>
      <c r="BB361" s="480">
        <v>0</v>
      </c>
      <c r="BC361" s="480">
        <v>0</v>
      </c>
      <c r="BD361" s="480">
        <v>0</v>
      </c>
      <c r="BE361" s="480">
        <v>0</v>
      </c>
      <c r="BF361" s="481">
        <f t="shared" si="15"/>
        <v>932</v>
      </c>
      <c r="BG361" s="481">
        <f t="shared" si="15"/>
        <v>882</v>
      </c>
      <c r="BH361" s="482">
        <f t="shared" si="16"/>
        <v>0</v>
      </c>
      <c r="BI361" s="482">
        <f t="shared" si="16"/>
        <v>0</v>
      </c>
      <c r="BJ361" s="483">
        <f t="shared" si="17"/>
        <v>932</v>
      </c>
      <c r="BK361" s="483">
        <f t="shared" si="17"/>
        <v>882</v>
      </c>
    </row>
    <row r="362" spans="1:63" ht="24.9" x14ac:dyDescent="0.45">
      <c r="A362" s="480" t="s">
        <v>1046</v>
      </c>
      <c r="B362" s="480" t="s">
        <v>461</v>
      </c>
      <c r="C362" s="480" t="s">
        <v>8</v>
      </c>
      <c r="D362" s="480" t="s">
        <v>706</v>
      </c>
      <c r="E362" s="480" t="s">
        <v>707</v>
      </c>
      <c r="F362" s="480">
        <v>41</v>
      </c>
      <c r="G362" s="480">
        <v>29</v>
      </c>
      <c r="H362" s="480">
        <v>152</v>
      </c>
      <c r="I362" s="480">
        <v>145</v>
      </c>
      <c r="J362" s="480">
        <v>192</v>
      </c>
      <c r="K362" s="480">
        <v>208</v>
      </c>
      <c r="L362" s="480">
        <v>210</v>
      </c>
      <c r="M362" s="480">
        <v>197</v>
      </c>
      <c r="N362" s="480">
        <v>199</v>
      </c>
      <c r="O362" s="480">
        <v>204</v>
      </c>
      <c r="P362" s="480">
        <v>240</v>
      </c>
      <c r="Q362" s="480">
        <v>199</v>
      </c>
      <c r="R362" s="480">
        <v>237</v>
      </c>
      <c r="S362" s="480">
        <v>191</v>
      </c>
      <c r="T362" s="480">
        <v>178</v>
      </c>
      <c r="U362" s="480">
        <v>170</v>
      </c>
      <c r="V362" s="480">
        <v>169</v>
      </c>
      <c r="W362" s="480">
        <v>180</v>
      </c>
      <c r="X362" s="480">
        <v>167</v>
      </c>
      <c r="Y362" s="480">
        <v>168</v>
      </c>
      <c r="Z362" s="480">
        <v>121</v>
      </c>
      <c r="AA362" s="480">
        <v>131</v>
      </c>
      <c r="AB362" s="480">
        <v>137</v>
      </c>
      <c r="AC362" s="480">
        <v>115</v>
      </c>
      <c r="AD362" s="480">
        <v>92</v>
      </c>
      <c r="AE362" s="480">
        <v>107</v>
      </c>
      <c r="AF362" s="480">
        <v>0</v>
      </c>
      <c r="AG362" s="480">
        <v>0</v>
      </c>
      <c r="AH362" s="480">
        <v>0</v>
      </c>
      <c r="AI362" s="480">
        <v>0</v>
      </c>
      <c r="AJ362" s="480">
        <v>0</v>
      </c>
      <c r="AK362" s="480">
        <v>0</v>
      </c>
      <c r="AL362" s="480">
        <v>0</v>
      </c>
      <c r="AM362" s="480">
        <v>0</v>
      </c>
      <c r="AN362" s="480">
        <v>0</v>
      </c>
      <c r="AO362" s="480">
        <v>0</v>
      </c>
      <c r="AP362" s="480">
        <v>0</v>
      </c>
      <c r="AQ362" s="480">
        <v>0</v>
      </c>
      <c r="AR362" s="480">
        <v>0</v>
      </c>
      <c r="AS362" s="480">
        <v>0</v>
      </c>
      <c r="AT362" s="480">
        <v>0</v>
      </c>
      <c r="AU362" s="480">
        <v>0</v>
      </c>
      <c r="AV362" s="480">
        <v>0</v>
      </c>
      <c r="AW362" s="480">
        <v>0</v>
      </c>
      <c r="AX362" s="480">
        <v>0</v>
      </c>
      <c r="AY362" s="480">
        <v>0</v>
      </c>
      <c r="AZ362" s="480">
        <v>0</v>
      </c>
      <c r="BA362" s="480">
        <v>0</v>
      </c>
      <c r="BB362" s="480">
        <v>0</v>
      </c>
      <c r="BC362" s="480">
        <v>0</v>
      </c>
      <c r="BD362" s="480">
        <v>0</v>
      </c>
      <c r="BE362" s="480">
        <v>0</v>
      </c>
      <c r="BF362" s="481">
        <f t="shared" si="15"/>
        <v>2135</v>
      </c>
      <c r="BG362" s="481">
        <f t="shared" si="15"/>
        <v>2044</v>
      </c>
      <c r="BH362" s="482">
        <f t="shared" si="16"/>
        <v>0</v>
      </c>
      <c r="BI362" s="482">
        <f t="shared" si="16"/>
        <v>0</v>
      </c>
      <c r="BJ362" s="483">
        <f t="shared" si="17"/>
        <v>2135</v>
      </c>
      <c r="BK362" s="483">
        <f t="shared" si="17"/>
        <v>2044</v>
      </c>
    </row>
    <row r="363" spans="1:63" ht="24.9" x14ac:dyDescent="0.45">
      <c r="A363" s="480" t="s">
        <v>1047</v>
      </c>
      <c r="B363" s="480" t="s">
        <v>461</v>
      </c>
      <c r="C363" s="480" t="s">
        <v>8</v>
      </c>
      <c r="D363" s="480" t="s">
        <v>706</v>
      </c>
      <c r="E363" s="480" t="s">
        <v>871</v>
      </c>
      <c r="F363" s="480">
        <v>0</v>
      </c>
      <c r="G363" s="480">
        <v>0</v>
      </c>
      <c r="H363" s="480">
        <v>0</v>
      </c>
      <c r="I363" s="480">
        <v>2</v>
      </c>
      <c r="J363" s="480">
        <v>4</v>
      </c>
      <c r="K363" s="480">
        <v>5</v>
      </c>
      <c r="L363" s="480">
        <v>1</v>
      </c>
      <c r="M363" s="480">
        <v>3</v>
      </c>
      <c r="N363" s="480">
        <v>5</v>
      </c>
      <c r="O363" s="480">
        <v>2</v>
      </c>
      <c r="P363" s="480">
        <v>5</v>
      </c>
      <c r="Q363" s="480">
        <v>5</v>
      </c>
      <c r="R363" s="480">
        <v>3</v>
      </c>
      <c r="S363" s="480">
        <v>4</v>
      </c>
      <c r="T363" s="480">
        <v>4</v>
      </c>
      <c r="U363" s="480">
        <v>4</v>
      </c>
      <c r="V363" s="480">
        <v>7</v>
      </c>
      <c r="W363" s="480">
        <v>6</v>
      </c>
      <c r="X363" s="480">
        <v>5</v>
      </c>
      <c r="Y363" s="480">
        <v>1</v>
      </c>
      <c r="Z363" s="480">
        <v>7</v>
      </c>
      <c r="AA363" s="480">
        <v>5</v>
      </c>
      <c r="AB363" s="480">
        <v>8</v>
      </c>
      <c r="AC363" s="480">
        <v>2</v>
      </c>
      <c r="AD363" s="480">
        <v>7</v>
      </c>
      <c r="AE363" s="480">
        <v>6</v>
      </c>
      <c r="AF363" s="480">
        <v>0</v>
      </c>
      <c r="AG363" s="480">
        <v>0</v>
      </c>
      <c r="AH363" s="480">
        <v>0</v>
      </c>
      <c r="AI363" s="480">
        <v>0</v>
      </c>
      <c r="AJ363" s="480">
        <v>0</v>
      </c>
      <c r="AK363" s="480">
        <v>0</v>
      </c>
      <c r="AL363" s="480">
        <v>0</v>
      </c>
      <c r="AM363" s="480">
        <v>0</v>
      </c>
      <c r="AN363" s="480">
        <v>0</v>
      </c>
      <c r="AO363" s="480">
        <v>0</v>
      </c>
      <c r="AP363" s="480">
        <v>0</v>
      </c>
      <c r="AQ363" s="480">
        <v>0</v>
      </c>
      <c r="AR363" s="480">
        <v>0</v>
      </c>
      <c r="AS363" s="480">
        <v>0</v>
      </c>
      <c r="AT363" s="480">
        <v>0</v>
      </c>
      <c r="AU363" s="480">
        <v>0</v>
      </c>
      <c r="AV363" s="480">
        <v>0</v>
      </c>
      <c r="AW363" s="480">
        <v>0</v>
      </c>
      <c r="AX363" s="480">
        <v>0</v>
      </c>
      <c r="AY363" s="480">
        <v>0</v>
      </c>
      <c r="AZ363" s="480">
        <v>0</v>
      </c>
      <c r="BA363" s="480">
        <v>0</v>
      </c>
      <c r="BB363" s="480">
        <v>0</v>
      </c>
      <c r="BC363" s="480">
        <v>0</v>
      </c>
      <c r="BD363" s="480">
        <v>0</v>
      </c>
      <c r="BE363" s="480">
        <v>0</v>
      </c>
      <c r="BF363" s="481">
        <f t="shared" si="15"/>
        <v>56</v>
      </c>
      <c r="BG363" s="481">
        <f t="shared" si="15"/>
        <v>45</v>
      </c>
      <c r="BH363" s="482">
        <f t="shared" si="16"/>
        <v>0</v>
      </c>
      <c r="BI363" s="482">
        <f t="shared" si="16"/>
        <v>0</v>
      </c>
      <c r="BJ363" s="483">
        <f t="shared" si="17"/>
        <v>56</v>
      </c>
      <c r="BK363" s="483">
        <f t="shared" si="17"/>
        <v>45</v>
      </c>
    </row>
    <row r="364" spans="1:63" x14ac:dyDescent="0.45">
      <c r="A364" s="480" t="s">
        <v>1048</v>
      </c>
      <c r="B364" s="480" t="s">
        <v>461</v>
      </c>
      <c r="C364" s="480" t="s">
        <v>10</v>
      </c>
      <c r="D364" s="480" t="s">
        <v>702</v>
      </c>
      <c r="E364" s="480" t="s">
        <v>725</v>
      </c>
      <c r="F364" s="480">
        <v>0</v>
      </c>
      <c r="G364" s="480">
        <v>0</v>
      </c>
      <c r="H364" s="480">
        <v>0</v>
      </c>
      <c r="I364" s="480">
        <v>0</v>
      </c>
      <c r="J364" s="480">
        <v>0</v>
      </c>
      <c r="K364" s="480">
        <v>0</v>
      </c>
      <c r="L364" s="480">
        <v>0</v>
      </c>
      <c r="M364" s="480">
        <v>0</v>
      </c>
      <c r="N364" s="480">
        <v>14</v>
      </c>
      <c r="O364" s="480">
        <v>17</v>
      </c>
      <c r="P364" s="480">
        <v>32</v>
      </c>
      <c r="Q364" s="480">
        <v>22</v>
      </c>
      <c r="R364" s="480">
        <v>24</v>
      </c>
      <c r="S364" s="480">
        <v>26</v>
      </c>
      <c r="T364" s="480">
        <v>14</v>
      </c>
      <c r="U364" s="480">
        <v>21</v>
      </c>
      <c r="V364" s="480">
        <v>24</v>
      </c>
      <c r="W364" s="480">
        <v>26</v>
      </c>
      <c r="X364" s="480">
        <v>13</v>
      </c>
      <c r="Y364" s="480">
        <v>13</v>
      </c>
      <c r="Z364" s="480">
        <v>20</v>
      </c>
      <c r="AA364" s="480">
        <v>15</v>
      </c>
      <c r="AB364" s="480">
        <v>15</v>
      </c>
      <c r="AC364" s="480">
        <v>19</v>
      </c>
      <c r="AD364" s="480">
        <v>13</v>
      </c>
      <c r="AE364" s="480">
        <v>20</v>
      </c>
      <c r="AF364" s="480">
        <v>0</v>
      </c>
      <c r="AG364" s="480">
        <v>0</v>
      </c>
      <c r="AH364" s="480">
        <v>0</v>
      </c>
      <c r="AI364" s="480">
        <v>0</v>
      </c>
      <c r="AJ364" s="480">
        <v>0</v>
      </c>
      <c r="AK364" s="480">
        <v>0</v>
      </c>
      <c r="AL364" s="480">
        <v>0</v>
      </c>
      <c r="AM364" s="480">
        <v>0</v>
      </c>
      <c r="AN364" s="480">
        <v>0</v>
      </c>
      <c r="AO364" s="480">
        <v>0</v>
      </c>
      <c r="AP364" s="480">
        <v>0</v>
      </c>
      <c r="AQ364" s="480">
        <v>0</v>
      </c>
      <c r="AR364" s="480">
        <v>0</v>
      </c>
      <c r="AS364" s="480">
        <v>0</v>
      </c>
      <c r="AT364" s="480">
        <v>0</v>
      </c>
      <c r="AU364" s="480">
        <v>0</v>
      </c>
      <c r="AV364" s="480">
        <v>0</v>
      </c>
      <c r="AW364" s="480">
        <v>0</v>
      </c>
      <c r="AX364" s="480">
        <v>0</v>
      </c>
      <c r="AY364" s="480">
        <v>0</v>
      </c>
      <c r="AZ364" s="480">
        <v>0</v>
      </c>
      <c r="BA364" s="480">
        <v>0</v>
      </c>
      <c r="BB364" s="480">
        <v>0</v>
      </c>
      <c r="BC364" s="480">
        <v>0</v>
      </c>
      <c r="BD364" s="480">
        <v>0</v>
      </c>
      <c r="BE364" s="480">
        <v>0</v>
      </c>
      <c r="BF364" s="481">
        <f t="shared" si="15"/>
        <v>169</v>
      </c>
      <c r="BG364" s="481">
        <f t="shared" si="15"/>
        <v>179</v>
      </c>
      <c r="BH364" s="482">
        <f t="shared" si="16"/>
        <v>0</v>
      </c>
      <c r="BI364" s="482">
        <f t="shared" si="16"/>
        <v>0</v>
      </c>
      <c r="BJ364" s="483">
        <f t="shared" si="17"/>
        <v>169</v>
      </c>
      <c r="BK364" s="483">
        <f t="shared" si="17"/>
        <v>179</v>
      </c>
    </row>
    <row r="365" spans="1:63" x14ac:dyDescent="0.45">
      <c r="A365" s="480" t="s">
        <v>1049</v>
      </c>
      <c r="B365" s="480" t="s">
        <v>461</v>
      </c>
      <c r="C365" s="480" t="s">
        <v>9</v>
      </c>
      <c r="D365" s="480" t="s">
        <v>702</v>
      </c>
      <c r="E365" s="480" t="s">
        <v>725</v>
      </c>
      <c r="F365" s="480">
        <v>0</v>
      </c>
      <c r="G365" s="480">
        <v>0</v>
      </c>
      <c r="H365" s="480">
        <v>0</v>
      </c>
      <c r="I365" s="480">
        <v>0</v>
      </c>
      <c r="J365" s="480">
        <v>20</v>
      </c>
      <c r="K365" s="480">
        <v>16</v>
      </c>
      <c r="L365" s="480">
        <v>36</v>
      </c>
      <c r="M365" s="480">
        <v>20</v>
      </c>
      <c r="N365" s="480">
        <v>36</v>
      </c>
      <c r="O365" s="480">
        <v>30</v>
      </c>
      <c r="P365" s="480">
        <v>45</v>
      </c>
      <c r="Q365" s="480">
        <v>41</v>
      </c>
      <c r="R365" s="480">
        <v>44</v>
      </c>
      <c r="S365" s="480">
        <v>35</v>
      </c>
      <c r="T365" s="480">
        <v>39</v>
      </c>
      <c r="U365" s="480">
        <v>37</v>
      </c>
      <c r="V365" s="480">
        <v>46</v>
      </c>
      <c r="W365" s="480">
        <v>30</v>
      </c>
      <c r="X365" s="480">
        <v>37</v>
      </c>
      <c r="Y365" s="480">
        <v>41</v>
      </c>
      <c r="Z365" s="480">
        <v>68</v>
      </c>
      <c r="AA365" s="480">
        <v>37</v>
      </c>
      <c r="AB365" s="480">
        <v>43</v>
      </c>
      <c r="AC365" s="480">
        <v>44</v>
      </c>
      <c r="AD365" s="480">
        <v>32</v>
      </c>
      <c r="AE365" s="480">
        <v>36</v>
      </c>
      <c r="AF365" s="480">
        <v>0</v>
      </c>
      <c r="AG365" s="480">
        <v>0</v>
      </c>
      <c r="AH365" s="480">
        <v>0</v>
      </c>
      <c r="AI365" s="480">
        <v>0</v>
      </c>
      <c r="AJ365" s="480">
        <v>0</v>
      </c>
      <c r="AK365" s="480">
        <v>0</v>
      </c>
      <c r="AL365" s="480">
        <v>0</v>
      </c>
      <c r="AM365" s="480">
        <v>0</v>
      </c>
      <c r="AN365" s="480">
        <v>0</v>
      </c>
      <c r="AO365" s="480">
        <v>0</v>
      </c>
      <c r="AP365" s="480">
        <v>0</v>
      </c>
      <c r="AQ365" s="480">
        <v>0</v>
      </c>
      <c r="AR365" s="480">
        <v>0</v>
      </c>
      <c r="AS365" s="480">
        <v>0</v>
      </c>
      <c r="AT365" s="480">
        <v>0</v>
      </c>
      <c r="AU365" s="480">
        <v>0</v>
      </c>
      <c r="AV365" s="480">
        <v>0</v>
      </c>
      <c r="AW365" s="480">
        <v>0</v>
      </c>
      <c r="AX365" s="480">
        <v>0</v>
      </c>
      <c r="AY365" s="480">
        <v>0</v>
      </c>
      <c r="AZ365" s="480">
        <v>0</v>
      </c>
      <c r="BA365" s="480">
        <v>0</v>
      </c>
      <c r="BB365" s="480">
        <v>0</v>
      </c>
      <c r="BC365" s="480">
        <v>0</v>
      </c>
      <c r="BD365" s="480">
        <v>0</v>
      </c>
      <c r="BE365" s="480">
        <v>0</v>
      </c>
      <c r="BF365" s="481">
        <f t="shared" si="15"/>
        <v>446</v>
      </c>
      <c r="BG365" s="481">
        <f t="shared" si="15"/>
        <v>367</v>
      </c>
      <c r="BH365" s="482">
        <f t="shared" si="16"/>
        <v>0</v>
      </c>
      <c r="BI365" s="482">
        <f t="shared" si="16"/>
        <v>0</v>
      </c>
      <c r="BJ365" s="483">
        <f t="shared" si="17"/>
        <v>446</v>
      </c>
      <c r="BK365" s="483">
        <f t="shared" si="17"/>
        <v>367</v>
      </c>
    </row>
    <row r="366" spans="1:63" x14ac:dyDescent="0.45">
      <c r="A366" s="480" t="s">
        <v>1050</v>
      </c>
      <c r="B366" s="480" t="s">
        <v>461</v>
      </c>
      <c r="C366" s="480" t="s">
        <v>9</v>
      </c>
      <c r="D366" s="480" t="s">
        <v>702</v>
      </c>
      <c r="E366" s="480" t="s">
        <v>725</v>
      </c>
      <c r="F366" s="480">
        <v>0</v>
      </c>
      <c r="G366" s="480">
        <v>0</v>
      </c>
      <c r="H366" s="480">
        <v>0</v>
      </c>
      <c r="I366" s="480">
        <v>0</v>
      </c>
      <c r="J366" s="480">
        <v>16</v>
      </c>
      <c r="K366" s="480">
        <v>10</v>
      </c>
      <c r="L366" s="480">
        <v>18</v>
      </c>
      <c r="M366" s="480">
        <v>16</v>
      </c>
      <c r="N366" s="480">
        <v>19</v>
      </c>
      <c r="O366" s="480">
        <v>17</v>
      </c>
      <c r="P366" s="480">
        <v>13</v>
      </c>
      <c r="Q366" s="480">
        <v>15</v>
      </c>
      <c r="R366" s="480">
        <v>15</v>
      </c>
      <c r="S366" s="480">
        <v>20</v>
      </c>
      <c r="T366" s="480">
        <v>12</v>
      </c>
      <c r="U366" s="480">
        <v>17</v>
      </c>
      <c r="V366" s="480">
        <v>17</v>
      </c>
      <c r="W366" s="480">
        <v>13</v>
      </c>
      <c r="X366" s="480">
        <v>17</v>
      </c>
      <c r="Y366" s="480">
        <v>10</v>
      </c>
      <c r="Z366" s="480">
        <v>0</v>
      </c>
      <c r="AA366" s="480">
        <v>0</v>
      </c>
      <c r="AB366" s="480">
        <v>0</v>
      </c>
      <c r="AC366" s="480">
        <v>0</v>
      </c>
      <c r="AD366" s="480">
        <v>0</v>
      </c>
      <c r="AE366" s="480">
        <v>0</v>
      </c>
      <c r="AF366" s="480">
        <v>0</v>
      </c>
      <c r="AG366" s="480">
        <v>0</v>
      </c>
      <c r="AH366" s="480">
        <v>0</v>
      </c>
      <c r="AI366" s="480">
        <v>0</v>
      </c>
      <c r="AJ366" s="480">
        <v>0</v>
      </c>
      <c r="AK366" s="480">
        <v>0</v>
      </c>
      <c r="AL366" s="480">
        <v>0</v>
      </c>
      <c r="AM366" s="480">
        <v>0</v>
      </c>
      <c r="AN366" s="480">
        <v>0</v>
      </c>
      <c r="AO366" s="480">
        <v>0</v>
      </c>
      <c r="AP366" s="480">
        <v>0</v>
      </c>
      <c r="AQ366" s="480">
        <v>0</v>
      </c>
      <c r="AR366" s="480">
        <v>0</v>
      </c>
      <c r="AS366" s="480">
        <v>0</v>
      </c>
      <c r="AT366" s="480">
        <v>0</v>
      </c>
      <c r="AU366" s="480">
        <v>0</v>
      </c>
      <c r="AV366" s="480">
        <v>0</v>
      </c>
      <c r="AW366" s="480">
        <v>0</v>
      </c>
      <c r="AX366" s="480">
        <v>0</v>
      </c>
      <c r="AY366" s="480">
        <v>0</v>
      </c>
      <c r="AZ366" s="480">
        <v>0</v>
      </c>
      <c r="BA366" s="480">
        <v>0</v>
      </c>
      <c r="BB366" s="480">
        <v>0</v>
      </c>
      <c r="BC366" s="480">
        <v>0</v>
      </c>
      <c r="BD366" s="480">
        <v>0</v>
      </c>
      <c r="BE366" s="480">
        <v>0</v>
      </c>
      <c r="BF366" s="481">
        <f t="shared" si="15"/>
        <v>127</v>
      </c>
      <c r="BG366" s="481">
        <f t="shared" si="15"/>
        <v>118</v>
      </c>
      <c r="BH366" s="482">
        <f t="shared" si="16"/>
        <v>0</v>
      </c>
      <c r="BI366" s="482">
        <f t="shared" si="16"/>
        <v>0</v>
      </c>
      <c r="BJ366" s="483">
        <f t="shared" si="17"/>
        <v>127</v>
      </c>
      <c r="BK366" s="483">
        <f t="shared" si="17"/>
        <v>118</v>
      </c>
    </row>
    <row r="367" spans="1:63" x14ac:dyDescent="0.45">
      <c r="A367" s="480" t="s">
        <v>1051</v>
      </c>
      <c r="B367" s="480" t="s">
        <v>461</v>
      </c>
      <c r="C367" s="480" t="s">
        <v>9</v>
      </c>
      <c r="D367" s="480" t="s">
        <v>702</v>
      </c>
      <c r="E367" s="480" t="s">
        <v>725</v>
      </c>
      <c r="F367" s="480">
        <v>0</v>
      </c>
      <c r="G367" s="480">
        <v>0</v>
      </c>
      <c r="H367" s="480">
        <v>30</v>
      </c>
      <c r="I367" s="480">
        <v>22</v>
      </c>
      <c r="J367" s="480">
        <v>46</v>
      </c>
      <c r="K367" s="480">
        <v>42</v>
      </c>
      <c r="L367" s="480">
        <v>46</v>
      </c>
      <c r="M367" s="480">
        <v>45</v>
      </c>
      <c r="N367" s="480">
        <v>50</v>
      </c>
      <c r="O367" s="480">
        <v>50</v>
      </c>
      <c r="P367" s="480">
        <v>68</v>
      </c>
      <c r="Q367" s="480">
        <v>46</v>
      </c>
      <c r="R367" s="480">
        <v>63</v>
      </c>
      <c r="S367" s="480">
        <v>48</v>
      </c>
      <c r="T367" s="480">
        <v>53</v>
      </c>
      <c r="U367" s="480">
        <v>59</v>
      </c>
      <c r="V367" s="480">
        <v>53</v>
      </c>
      <c r="W367" s="480">
        <v>56</v>
      </c>
      <c r="X367" s="480">
        <v>61</v>
      </c>
      <c r="Y367" s="480">
        <v>44</v>
      </c>
      <c r="Z367" s="480">
        <v>0</v>
      </c>
      <c r="AA367" s="480">
        <v>0</v>
      </c>
      <c r="AB367" s="480">
        <v>0</v>
      </c>
      <c r="AC367" s="480">
        <v>0</v>
      </c>
      <c r="AD367" s="480">
        <v>0</v>
      </c>
      <c r="AE367" s="480">
        <v>0</v>
      </c>
      <c r="AF367" s="480">
        <v>0</v>
      </c>
      <c r="AG367" s="480">
        <v>0</v>
      </c>
      <c r="AH367" s="480">
        <v>0</v>
      </c>
      <c r="AI367" s="480">
        <v>0</v>
      </c>
      <c r="AJ367" s="480">
        <v>0</v>
      </c>
      <c r="AK367" s="480">
        <v>0</v>
      </c>
      <c r="AL367" s="480">
        <v>0</v>
      </c>
      <c r="AM367" s="480">
        <v>0</v>
      </c>
      <c r="AN367" s="480">
        <v>0</v>
      </c>
      <c r="AO367" s="480">
        <v>0</v>
      </c>
      <c r="AP367" s="480">
        <v>0</v>
      </c>
      <c r="AQ367" s="480">
        <v>0</v>
      </c>
      <c r="AR367" s="480">
        <v>0</v>
      </c>
      <c r="AS367" s="480">
        <v>0</v>
      </c>
      <c r="AT367" s="480">
        <v>0</v>
      </c>
      <c r="AU367" s="480">
        <v>0</v>
      </c>
      <c r="AV367" s="480">
        <v>0</v>
      </c>
      <c r="AW367" s="480">
        <v>0</v>
      </c>
      <c r="AX367" s="480">
        <v>0</v>
      </c>
      <c r="AY367" s="480">
        <v>0</v>
      </c>
      <c r="AZ367" s="480">
        <v>0</v>
      </c>
      <c r="BA367" s="480">
        <v>0</v>
      </c>
      <c r="BB367" s="480">
        <v>0</v>
      </c>
      <c r="BC367" s="480">
        <v>0</v>
      </c>
      <c r="BD367" s="480">
        <v>0</v>
      </c>
      <c r="BE367" s="480">
        <v>0</v>
      </c>
      <c r="BF367" s="481">
        <f t="shared" si="15"/>
        <v>470</v>
      </c>
      <c r="BG367" s="481">
        <f t="shared" si="15"/>
        <v>412</v>
      </c>
      <c r="BH367" s="482">
        <f t="shared" si="16"/>
        <v>0</v>
      </c>
      <c r="BI367" s="482">
        <f t="shared" si="16"/>
        <v>0</v>
      </c>
      <c r="BJ367" s="483">
        <f t="shared" si="17"/>
        <v>470</v>
      </c>
      <c r="BK367" s="483">
        <f t="shared" si="17"/>
        <v>412</v>
      </c>
    </row>
    <row r="368" spans="1:63" x14ac:dyDescent="0.45">
      <c r="A368" s="480" t="s">
        <v>1052</v>
      </c>
      <c r="B368" s="480" t="s">
        <v>461</v>
      </c>
      <c r="C368" s="480" t="s">
        <v>9</v>
      </c>
      <c r="D368" s="480" t="s">
        <v>702</v>
      </c>
      <c r="E368" s="480" t="s">
        <v>725</v>
      </c>
      <c r="F368" s="480">
        <v>0</v>
      </c>
      <c r="G368" s="480">
        <v>0</v>
      </c>
      <c r="H368" s="480">
        <v>0</v>
      </c>
      <c r="I368" s="480">
        <v>0</v>
      </c>
      <c r="J368" s="480">
        <v>16</v>
      </c>
      <c r="K368" s="480">
        <v>11</v>
      </c>
      <c r="L368" s="480">
        <v>21</v>
      </c>
      <c r="M368" s="480">
        <v>13</v>
      </c>
      <c r="N368" s="480">
        <v>16</v>
      </c>
      <c r="O368" s="480">
        <v>24</v>
      </c>
      <c r="P368" s="480">
        <v>21</v>
      </c>
      <c r="Q368" s="480">
        <v>18</v>
      </c>
      <c r="R368" s="480">
        <v>22</v>
      </c>
      <c r="S368" s="480">
        <v>12</v>
      </c>
      <c r="T368" s="480">
        <v>14</v>
      </c>
      <c r="U368" s="480">
        <v>18</v>
      </c>
      <c r="V368" s="480">
        <v>11</v>
      </c>
      <c r="W368" s="480">
        <v>18</v>
      </c>
      <c r="X368" s="480">
        <v>9</v>
      </c>
      <c r="Y368" s="480">
        <v>15</v>
      </c>
      <c r="Z368" s="480">
        <v>0</v>
      </c>
      <c r="AA368" s="480">
        <v>0</v>
      </c>
      <c r="AB368" s="480">
        <v>0</v>
      </c>
      <c r="AC368" s="480">
        <v>0</v>
      </c>
      <c r="AD368" s="480">
        <v>0</v>
      </c>
      <c r="AE368" s="480">
        <v>0</v>
      </c>
      <c r="AF368" s="480">
        <v>0</v>
      </c>
      <c r="AG368" s="480">
        <v>0</v>
      </c>
      <c r="AH368" s="480">
        <v>0</v>
      </c>
      <c r="AI368" s="480">
        <v>0</v>
      </c>
      <c r="AJ368" s="480">
        <v>0</v>
      </c>
      <c r="AK368" s="480">
        <v>0</v>
      </c>
      <c r="AL368" s="480">
        <v>0</v>
      </c>
      <c r="AM368" s="480">
        <v>0</v>
      </c>
      <c r="AN368" s="480">
        <v>0</v>
      </c>
      <c r="AO368" s="480">
        <v>0</v>
      </c>
      <c r="AP368" s="480">
        <v>0</v>
      </c>
      <c r="AQ368" s="480">
        <v>0</v>
      </c>
      <c r="AR368" s="480">
        <v>0</v>
      </c>
      <c r="AS368" s="480">
        <v>0</v>
      </c>
      <c r="AT368" s="480">
        <v>0</v>
      </c>
      <c r="AU368" s="480">
        <v>0</v>
      </c>
      <c r="AV368" s="480">
        <v>0</v>
      </c>
      <c r="AW368" s="480">
        <v>0</v>
      </c>
      <c r="AX368" s="480">
        <v>0</v>
      </c>
      <c r="AY368" s="480">
        <v>0</v>
      </c>
      <c r="AZ368" s="480">
        <v>0</v>
      </c>
      <c r="BA368" s="480">
        <v>0</v>
      </c>
      <c r="BB368" s="480">
        <v>0</v>
      </c>
      <c r="BC368" s="480">
        <v>0</v>
      </c>
      <c r="BD368" s="480">
        <v>0</v>
      </c>
      <c r="BE368" s="480">
        <v>0</v>
      </c>
      <c r="BF368" s="481">
        <f t="shared" si="15"/>
        <v>130</v>
      </c>
      <c r="BG368" s="481">
        <f t="shared" si="15"/>
        <v>129</v>
      </c>
      <c r="BH368" s="482">
        <f t="shared" si="16"/>
        <v>0</v>
      </c>
      <c r="BI368" s="482">
        <f t="shared" si="16"/>
        <v>0</v>
      </c>
      <c r="BJ368" s="483">
        <f t="shared" si="17"/>
        <v>130</v>
      </c>
      <c r="BK368" s="483">
        <f t="shared" si="17"/>
        <v>129</v>
      </c>
    </row>
    <row r="369" spans="1:63" x14ac:dyDescent="0.45">
      <c r="A369" s="480" t="s">
        <v>1053</v>
      </c>
      <c r="B369" s="480" t="s">
        <v>461</v>
      </c>
      <c r="C369" s="480" t="s">
        <v>9</v>
      </c>
      <c r="D369" s="480" t="s">
        <v>702</v>
      </c>
      <c r="E369" s="480" t="s">
        <v>725</v>
      </c>
      <c r="F369" s="480">
        <v>0</v>
      </c>
      <c r="G369" s="480">
        <v>0</v>
      </c>
      <c r="H369" s="480">
        <v>0</v>
      </c>
      <c r="I369" s="480">
        <v>0</v>
      </c>
      <c r="J369" s="480">
        <v>0</v>
      </c>
      <c r="K369" s="480">
        <v>0</v>
      </c>
      <c r="L369" s="480">
        <v>0</v>
      </c>
      <c r="M369" s="480">
        <v>0</v>
      </c>
      <c r="N369" s="480">
        <v>0</v>
      </c>
      <c r="O369" s="480">
        <v>0</v>
      </c>
      <c r="P369" s="480">
        <v>0</v>
      </c>
      <c r="Q369" s="480">
        <v>0</v>
      </c>
      <c r="R369" s="480">
        <v>0</v>
      </c>
      <c r="S369" s="480">
        <v>0</v>
      </c>
      <c r="T369" s="480">
        <v>0</v>
      </c>
      <c r="U369" s="480">
        <v>0</v>
      </c>
      <c r="V369" s="480">
        <v>0</v>
      </c>
      <c r="W369" s="480">
        <v>0</v>
      </c>
      <c r="X369" s="480">
        <v>0</v>
      </c>
      <c r="Y369" s="480">
        <v>0</v>
      </c>
      <c r="Z369" s="480">
        <v>297</v>
      </c>
      <c r="AA369" s="480">
        <v>246</v>
      </c>
      <c r="AB369" s="480">
        <v>293</v>
      </c>
      <c r="AC369" s="480">
        <v>260</v>
      </c>
      <c r="AD369" s="480">
        <v>269</v>
      </c>
      <c r="AE369" s="480">
        <v>271</v>
      </c>
      <c r="AF369" s="480">
        <v>0</v>
      </c>
      <c r="AG369" s="480">
        <v>0</v>
      </c>
      <c r="AH369" s="480">
        <v>0</v>
      </c>
      <c r="AI369" s="480">
        <v>0</v>
      </c>
      <c r="AJ369" s="480">
        <v>0</v>
      </c>
      <c r="AK369" s="480">
        <v>0</v>
      </c>
      <c r="AL369" s="480">
        <v>0</v>
      </c>
      <c r="AM369" s="480">
        <v>0</v>
      </c>
      <c r="AN369" s="480">
        <v>0</v>
      </c>
      <c r="AO369" s="480">
        <v>0</v>
      </c>
      <c r="AP369" s="480">
        <v>0</v>
      </c>
      <c r="AQ369" s="480">
        <v>0</v>
      </c>
      <c r="AR369" s="480">
        <v>0</v>
      </c>
      <c r="AS369" s="480">
        <v>0</v>
      </c>
      <c r="AT369" s="480">
        <v>0</v>
      </c>
      <c r="AU369" s="480">
        <v>0</v>
      </c>
      <c r="AV369" s="480">
        <v>0</v>
      </c>
      <c r="AW369" s="480">
        <v>0</v>
      </c>
      <c r="AX369" s="480">
        <v>0</v>
      </c>
      <c r="AY369" s="480">
        <v>0</v>
      </c>
      <c r="AZ369" s="480">
        <v>0</v>
      </c>
      <c r="BA369" s="480">
        <v>0</v>
      </c>
      <c r="BB369" s="480">
        <v>0</v>
      </c>
      <c r="BC369" s="480">
        <v>0</v>
      </c>
      <c r="BD369" s="480">
        <v>0</v>
      </c>
      <c r="BE369" s="480">
        <v>0</v>
      </c>
      <c r="BF369" s="481">
        <f t="shared" si="15"/>
        <v>859</v>
      </c>
      <c r="BG369" s="481">
        <f t="shared" si="15"/>
        <v>777</v>
      </c>
      <c r="BH369" s="482">
        <f t="shared" si="16"/>
        <v>0</v>
      </c>
      <c r="BI369" s="482">
        <f t="shared" si="16"/>
        <v>0</v>
      </c>
      <c r="BJ369" s="483">
        <f t="shared" si="17"/>
        <v>859</v>
      </c>
      <c r="BK369" s="483">
        <f t="shared" si="17"/>
        <v>777</v>
      </c>
    </row>
    <row r="370" spans="1:63" ht="24.9" x14ac:dyDescent="0.45">
      <c r="A370" s="480" t="s">
        <v>1054</v>
      </c>
      <c r="B370" s="480" t="s">
        <v>461</v>
      </c>
      <c r="C370" s="480" t="s">
        <v>9</v>
      </c>
      <c r="D370" s="480" t="s">
        <v>706</v>
      </c>
      <c r="E370" s="480" t="s">
        <v>707</v>
      </c>
      <c r="F370" s="480">
        <v>15</v>
      </c>
      <c r="G370" s="480">
        <v>13</v>
      </c>
      <c r="H370" s="480">
        <v>65</v>
      </c>
      <c r="I370" s="480">
        <v>58</v>
      </c>
      <c r="J370" s="480">
        <v>70</v>
      </c>
      <c r="K370" s="480">
        <v>73</v>
      </c>
      <c r="L370" s="480">
        <v>67</v>
      </c>
      <c r="M370" s="480">
        <v>81</v>
      </c>
      <c r="N370" s="480">
        <v>111</v>
      </c>
      <c r="O370" s="480">
        <v>75</v>
      </c>
      <c r="P370" s="480">
        <v>114</v>
      </c>
      <c r="Q370" s="480">
        <v>113</v>
      </c>
      <c r="R370" s="480">
        <v>107</v>
      </c>
      <c r="S370" s="480">
        <v>109</v>
      </c>
      <c r="T370" s="480">
        <v>90</v>
      </c>
      <c r="U370" s="480">
        <v>115</v>
      </c>
      <c r="V370" s="480">
        <v>96</v>
      </c>
      <c r="W370" s="480">
        <v>96</v>
      </c>
      <c r="X370" s="480">
        <v>127</v>
      </c>
      <c r="Y370" s="480">
        <v>114</v>
      </c>
      <c r="Z370" s="480">
        <v>46</v>
      </c>
      <c r="AA370" s="480">
        <v>74</v>
      </c>
      <c r="AB370" s="480">
        <v>76</v>
      </c>
      <c r="AC370" s="480">
        <v>69</v>
      </c>
      <c r="AD370" s="480">
        <v>71</v>
      </c>
      <c r="AE370" s="480">
        <v>77</v>
      </c>
      <c r="AF370" s="480">
        <v>0</v>
      </c>
      <c r="AG370" s="480">
        <v>0</v>
      </c>
      <c r="AH370" s="480">
        <v>0</v>
      </c>
      <c r="AI370" s="480">
        <v>0</v>
      </c>
      <c r="AJ370" s="480">
        <v>0</v>
      </c>
      <c r="AK370" s="480">
        <v>0</v>
      </c>
      <c r="AL370" s="480">
        <v>0</v>
      </c>
      <c r="AM370" s="480">
        <v>0</v>
      </c>
      <c r="AN370" s="480">
        <v>0</v>
      </c>
      <c r="AO370" s="480">
        <v>0</v>
      </c>
      <c r="AP370" s="480">
        <v>0</v>
      </c>
      <c r="AQ370" s="480">
        <v>0</v>
      </c>
      <c r="AR370" s="480">
        <v>0</v>
      </c>
      <c r="AS370" s="480">
        <v>0</v>
      </c>
      <c r="AT370" s="480">
        <v>0</v>
      </c>
      <c r="AU370" s="480">
        <v>0</v>
      </c>
      <c r="AV370" s="480">
        <v>0</v>
      </c>
      <c r="AW370" s="480">
        <v>0</v>
      </c>
      <c r="AX370" s="480">
        <v>0</v>
      </c>
      <c r="AY370" s="480">
        <v>0</v>
      </c>
      <c r="AZ370" s="480">
        <v>0</v>
      </c>
      <c r="BA370" s="480">
        <v>0</v>
      </c>
      <c r="BB370" s="480">
        <v>0</v>
      </c>
      <c r="BC370" s="480">
        <v>0</v>
      </c>
      <c r="BD370" s="480">
        <v>0</v>
      </c>
      <c r="BE370" s="480">
        <v>0</v>
      </c>
      <c r="BF370" s="481">
        <f t="shared" si="15"/>
        <v>1055</v>
      </c>
      <c r="BG370" s="481">
        <f t="shared" si="15"/>
        <v>1067</v>
      </c>
      <c r="BH370" s="482">
        <f t="shared" si="16"/>
        <v>0</v>
      </c>
      <c r="BI370" s="482">
        <f t="shared" si="16"/>
        <v>0</v>
      </c>
      <c r="BJ370" s="483">
        <f t="shared" si="17"/>
        <v>1055</v>
      </c>
      <c r="BK370" s="483">
        <f t="shared" si="17"/>
        <v>1067</v>
      </c>
    </row>
    <row r="371" spans="1:63" ht="24.9" x14ac:dyDescent="0.45">
      <c r="A371" s="480" t="s">
        <v>1055</v>
      </c>
      <c r="B371" s="480" t="s">
        <v>461</v>
      </c>
      <c r="C371" s="480" t="s">
        <v>9</v>
      </c>
      <c r="D371" s="480" t="s">
        <v>706</v>
      </c>
      <c r="E371" s="480" t="s">
        <v>707</v>
      </c>
      <c r="F371" s="480">
        <v>8</v>
      </c>
      <c r="G371" s="480">
        <v>3</v>
      </c>
      <c r="H371" s="480">
        <v>14</v>
      </c>
      <c r="I371" s="480">
        <v>13</v>
      </c>
      <c r="J371" s="480">
        <v>10</v>
      </c>
      <c r="K371" s="480">
        <v>10</v>
      </c>
      <c r="L371" s="480">
        <v>15</v>
      </c>
      <c r="M371" s="480">
        <v>16</v>
      </c>
      <c r="N371" s="480">
        <v>27</v>
      </c>
      <c r="O371" s="480">
        <v>27</v>
      </c>
      <c r="P371" s="480">
        <v>18</v>
      </c>
      <c r="Q371" s="480">
        <v>22</v>
      </c>
      <c r="R371" s="480">
        <v>29</v>
      </c>
      <c r="S371" s="480">
        <v>23</v>
      </c>
      <c r="T371" s="480">
        <v>18</v>
      </c>
      <c r="U371" s="480">
        <v>16</v>
      </c>
      <c r="V371" s="480">
        <v>19</v>
      </c>
      <c r="W371" s="480">
        <v>25</v>
      </c>
      <c r="X371" s="480">
        <v>18</v>
      </c>
      <c r="Y371" s="480">
        <v>24</v>
      </c>
      <c r="Z371" s="480">
        <v>14</v>
      </c>
      <c r="AA371" s="480">
        <v>16</v>
      </c>
      <c r="AB371" s="480">
        <v>18</v>
      </c>
      <c r="AC371" s="480">
        <v>12</v>
      </c>
      <c r="AD371" s="480">
        <v>20</v>
      </c>
      <c r="AE371" s="480">
        <v>25</v>
      </c>
      <c r="AF371" s="480">
        <v>0</v>
      </c>
      <c r="AG371" s="480">
        <v>0</v>
      </c>
      <c r="AH371" s="480">
        <v>0</v>
      </c>
      <c r="AI371" s="480">
        <v>0</v>
      </c>
      <c r="AJ371" s="480">
        <v>0</v>
      </c>
      <c r="AK371" s="480">
        <v>0</v>
      </c>
      <c r="AL371" s="480">
        <v>0</v>
      </c>
      <c r="AM371" s="480">
        <v>0</v>
      </c>
      <c r="AN371" s="480">
        <v>0</v>
      </c>
      <c r="AO371" s="480">
        <v>0</v>
      </c>
      <c r="AP371" s="480">
        <v>0</v>
      </c>
      <c r="AQ371" s="480">
        <v>0</v>
      </c>
      <c r="AR371" s="480">
        <v>0</v>
      </c>
      <c r="AS371" s="480">
        <v>0</v>
      </c>
      <c r="AT371" s="480">
        <v>0</v>
      </c>
      <c r="AU371" s="480">
        <v>0</v>
      </c>
      <c r="AV371" s="480">
        <v>0</v>
      </c>
      <c r="AW371" s="480">
        <v>0</v>
      </c>
      <c r="AX371" s="480">
        <v>0</v>
      </c>
      <c r="AY371" s="480">
        <v>0</v>
      </c>
      <c r="AZ371" s="480">
        <v>0</v>
      </c>
      <c r="BA371" s="480">
        <v>0</v>
      </c>
      <c r="BB371" s="480">
        <v>0</v>
      </c>
      <c r="BC371" s="480">
        <v>0</v>
      </c>
      <c r="BD371" s="480">
        <v>0</v>
      </c>
      <c r="BE371" s="480">
        <v>0</v>
      </c>
      <c r="BF371" s="481">
        <f t="shared" si="15"/>
        <v>228</v>
      </c>
      <c r="BG371" s="481">
        <f t="shared" si="15"/>
        <v>232</v>
      </c>
      <c r="BH371" s="482">
        <f t="shared" si="16"/>
        <v>0</v>
      </c>
      <c r="BI371" s="482">
        <f t="shared" si="16"/>
        <v>0</v>
      </c>
      <c r="BJ371" s="483">
        <f t="shared" si="17"/>
        <v>228</v>
      </c>
      <c r="BK371" s="483">
        <f t="shared" si="17"/>
        <v>232</v>
      </c>
    </row>
    <row r="372" spans="1:63" ht="24.9" x14ac:dyDescent="0.45">
      <c r="A372" s="480" t="s">
        <v>1056</v>
      </c>
      <c r="B372" s="480" t="s">
        <v>461</v>
      </c>
      <c r="C372" s="480" t="s">
        <v>9</v>
      </c>
      <c r="D372" s="480" t="s">
        <v>706</v>
      </c>
      <c r="E372" s="480" t="s">
        <v>707</v>
      </c>
      <c r="F372" s="480">
        <v>0</v>
      </c>
      <c r="G372" s="480">
        <v>0</v>
      </c>
      <c r="H372" s="480">
        <v>34</v>
      </c>
      <c r="I372" s="480">
        <v>25</v>
      </c>
      <c r="J372" s="480">
        <v>46</v>
      </c>
      <c r="K372" s="480">
        <v>33</v>
      </c>
      <c r="L372" s="480">
        <v>46</v>
      </c>
      <c r="M372" s="480">
        <v>36</v>
      </c>
      <c r="N372" s="480">
        <v>47</v>
      </c>
      <c r="O372" s="480">
        <v>41</v>
      </c>
      <c r="P372" s="480">
        <v>65</v>
      </c>
      <c r="Q372" s="480">
        <v>63</v>
      </c>
      <c r="R372" s="480">
        <v>49</v>
      </c>
      <c r="S372" s="480">
        <v>51</v>
      </c>
      <c r="T372" s="480">
        <v>68</v>
      </c>
      <c r="U372" s="480">
        <v>68</v>
      </c>
      <c r="V372" s="480">
        <v>68</v>
      </c>
      <c r="W372" s="480">
        <v>68</v>
      </c>
      <c r="X372" s="480">
        <v>68</v>
      </c>
      <c r="Y372" s="480">
        <v>58</v>
      </c>
      <c r="Z372" s="480">
        <v>38</v>
      </c>
      <c r="AA372" s="480">
        <v>31</v>
      </c>
      <c r="AB372" s="480">
        <v>36</v>
      </c>
      <c r="AC372" s="480">
        <v>28</v>
      </c>
      <c r="AD372" s="480">
        <v>39</v>
      </c>
      <c r="AE372" s="480">
        <v>40</v>
      </c>
      <c r="AF372" s="480">
        <v>0</v>
      </c>
      <c r="AG372" s="480">
        <v>0</v>
      </c>
      <c r="AH372" s="480">
        <v>0</v>
      </c>
      <c r="AI372" s="480">
        <v>0</v>
      </c>
      <c r="AJ372" s="480">
        <v>0</v>
      </c>
      <c r="AK372" s="480">
        <v>0</v>
      </c>
      <c r="AL372" s="480">
        <v>0</v>
      </c>
      <c r="AM372" s="480">
        <v>0</v>
      </c>
      <c r="AN372" s="480">
        <v>0</v>
      </c>
      <c r="AO372" s="480">
        <v>0</v>
      </c>
      <c r="AP372" s="480">
        <v>0</v>
      </c>
      <c r="AQ372" s="480">
        <v>0</v>
      </c>
      <c r="AR372" s="480">
        <v>0</v>
      </c>
      <c r="AS372" s="480">
        <v>0</v>
      </c>
      <c r="AT372" s="480">
        <v>0</v>
      </c>
      <c r="AU372" s="480">
        <v>0</v>
      </c>
      <c r="AV372" s="480">
        <v>0</v>
      </c>
      <c r="AW372" s="480">
        <v>0</v>
      </c>
      <c r="AX372" s="480">
        <v>0</v>
      </c>
      <c r="AY372" s="480">
        <v>0</v>
      </c>
      <c r="AZ372" s="480">
        <v>0</v>
      </c>
      <c r="BA372" s="480">
        <v>0</v>
      </c>
      <c r="BB372" s="480">
        <v>0</v>
      </c>
      <c r="BC372" s="480">
        <v>0</v>
      </c>
      <c r="BD372" s="480">
        <v>0</v>
      </c>
      <c r="BE372" s="480">
        <v>0</v>
      </c>
      <c r="BF372" s="481">
        <f t="shared" si="15"/>
        <v>604</v>
      </c>
      <c r="BG372" s="481">
        <f t="shared" si="15"/>
        <v>542</v>
      </c>
      <c r="BH372" s="482">
        <f t="shared" si="16"/>
        <v>0</v>
      </c>
      <c r="BI372" s="482">
        <f t="shared" si="16"/>
        <v>0</v>
      </c>
      <c r="BJ372" s="483">
        <f t="shared" si="17"/>
        <v>604</v>
      </c>
      <c r="BK372" s="483">
        <f t="shared" si="17"/>
        <v>542</v>
      </c>
    </row>
    <row r="373" spans="1:63" ht="24.9" x14ac:dyDescent="0.45">
      <c r="A373" s="480" t="s">
        <v>1057</v>
      </c>
      <c r="B373" s="480" t="s">
        <v>461</v>
      </c>
      <c r="C373" s="480" t="s">
        <v>9</v>
      </c>
      <c r="D373" s="480" t="s">
        <v>706</v>
      </c>
      <c r="E373" s="480" t="s">
        <v>707</v>
      </c>
      <c r="F373" s="480">
        <v>0</v>
      </c>
      <c r="G373" s="480">
        <v>0</v>
      </c>
      <c r="H373" s="480">
        <v>96</v>
      </c>
      <c r="I373" s="480">
        <v>88</v>
      </c>
      <c r="J373" s="480">
        <v>92</v>
      </c>
      <c r="K373" s="480">
        <v>72</v>
      </c>
      <c r="L373" s="480">
        <v>96</v>
      </c>
      <c r="M373" s="480">
        <v>105</v>
      </c>
      <c r="N373" s="480">
        <v>122</v>
      </c>
      <c r="O373" s="480">
        <v>105</v>
      </c>
      <c r="P373" s="480">
        <v>138</v>
      </c>
      <c r="Q373" s="480">
        <v>136</v>
      </c>
      <c r="R373" s="480">
        <v>151</v>
      </c>
      <c r="S373" s="480">
        <v>123</v>
      </c>
      <c r="T373" s="480">
        <v>113</v>
      </c>
      <c r="U373" s="480">
        <v>143</v>
      </c>
      <c r="V373" s="480">
        <v>109</v>
      </c>
      <c r="W373" s="480">
        <v>105</v>
      </c>
      <c r="X373" s="480">
        <v>128</v>
      </c>
      <c r="Y373" s="480">
        <v>111</v>
      </c>
      <c r="Z373" s="480">
        <v>41</v>
      </c>
      <c r="AA373" s="480">
        <v>40</v>
      </c>
      <c r="AB373" s="480">
        <v>58</v>
      </c>
      <c r="AC373" s="480">
        <v>55</v>
      </c>
      <c r="AD373" s="480">
        <v>42</v>
      </c>
      <c r="AE373" s="480">
        <v>42</v>
      </c>
      <c r="AF373" s="480">
        <v>0</v>
      </c>
      <c r="AG373" s="480">
        <v>0</v>
      </c>
      <c r="AH373" s="480">
        <v>0</v>
      </c>
      <c r="AI373" s="480">
        <v>0</v>
      </c>
      <c r="AJ373" s="480">
        <v>0</v>
      </c>
      <c r="AK373" s="480">
        <v>0</v>
      </c>
      <c r="AL373" s="480">
        <v>0</v>
      </c>
      <c r="AM373" s="480">
        <v>0</v>
      </c>
      <c r="AN373" s="480">
        <v>0</v>
      </c>
      <c r="AO373" s="480">
        <v>0</v>
      </c>
      <c r="AP373" s="480">
        <v>0</v>
      </c>
      <c r="AQ373" s="480">
        <v>0</v>
      </c>
      <c r="AR373" s="480">
        <v>0</v>
      </c>
      <c r="AS373" s="480">
        <v>0</v>
      </c>
      <c r="AT373" s="480">
        <v>0</v>
      </c>
      <c r="AU373" s="480">
        <v>0</v>
      </c>
      <c r="AV373" s="480">
        <v>0</v>
      </c>
      <c r="AW373" s="480">
        <v>0</v>
      </c>
      <c r="AX373" s="480">
        <v>0</v>
      </c>
      <c r="AY373" s="480">
        <v>0</v>
      </c>
      <c r="AZ373" s="480">
        <v>0</v>
      </c>
      <c r="BA373" s="480">
        <v>0</v>
      </c>
      <c r="BB373" s="480">
        <v>0</v>
      </c>
      <c r="BC373" s="480">
        <v>0</v>
      </c>
      <c r="BD373" s="480">
        <v>0</v>
      </c>
      <c r="BE373" s="480">
        <v>0</v>
      </c>
      <c r="BF373" s="481">
        <f t="shared" si="15"/>
        <v>1186</v>
      </c>
      <c r="BG373" s="481">
        <f t="shared" si="15"/>
        <v>1125</v>
      </c>
      <c r="BH373" s="482">
        <f t="shared" si="16"/>
        <v>0</v>
      </c>
      <c r="BI373" s="482">
        <f t="shared" si="16"/>
        <v>0</v>
      </c>
      <c r="BJ373" s="483">
        <f t="shared" si="17"/>
        <v>1186</v>
      </c>
      <c r="BK373" s="483">
        <f t="shared" si="17"/>
        <v>1125</v>
      </c>
    </row>
    <row r="374" spans="1:63" ht="24.9" x14ac:dyDescent="0.45">
      <c r="A374" s="480" t="s">
        <v>1058</v>
      </c>
      <c r="B374" s="480" t="s">
        <v>461</v>
      </c>
      <c r="C374" s="480" t="s">
        <v>9</v>
      </c>
      <c r="D374" s="480" t="s">
        <v>706</v>
      </c>
      <c r="E374" s="480" t="s">
        <v>707</v>
      </c>
      <c r="F374" s="480">
        <v>26</v>
      </c>
      <c r="G374" s="480">
        <v>24</v>
      </c>
      <c r="H374" s="480">
        <v>77</v>
      </c>
      <c r="I374" s="480">
        <v>81</v>
      </c>
      <c r="J374" s="480">
        <v>108</v>
      </c>
      <c r="K374" s="480">
        <v>100</v>
      </c>
      <c r="L374" s="480">
        <v>141</v>
      </c>
      <c r="M374" s="480">
        <v>124</v>
      </c>
      <c r="N374" s="480">
        <v>151</v>
      </c>
      <c r="O374" s="480">
        <v>123</v>
      </c>
      <c r="P374" s="480">
        <v>171</v>
      </c>
      <c r="Q374" s="480">
        <v>145</v>
      </c>
      <c r="R374" s="480">
        <v>171</v>
      </c>
      <c r="S374" s="480">
        <v>140</v>
      </c>
      <c r="T374" s="480">
        <v>147</v>
      </c>
      <c r="U374" s="480">
        <v>154</v>
      </c>
      <c r="V374" s="480">
        <v>149</v>
      </c>
      <c r="W374" s="480">
        <v>156</v>
      </c>
      <c r="X374" s="480">
        <v>160</v>
      </c>
      <c r="Y374" s="480">
        <v>179</v>
      </c>
      <c r="Z374" s="480">
        <v>89</v>
      </c>
      <c r="AA374" s="480">
        <v>75</v>
      </c>
      <c r="AB374" s="480">
        <v>107</v>
      </c>
      <c r="AC374" s="480">
        <v>76</v>
      </c>
      <c r="AD374" s="480">
        <v>92</v>
      </c>
      <c r="AE374" s="480">
        <v>100</v>
      </c>
      <c r="AF374" s="480">
        <v>0</v>
      </c>
      <c r="AG374" s="480">
        <v>0</v>
      </c>
      <c r="AH374" s="480">
        <v>0</v>
      </c>
      <c r="AI374" s="480">
        <v>0</v>
      </c>
      <c r="AJ374" s="480">
        <v>0</v>
      </c>
      <c r="AK374" s="480">
        <v>0</v>
      </c>
      <c r="AL374" s="480">
        <v>0</v>
      </c>
      <c r="AM374" s="480">
        <v>0</v>
      </c>
      <c r="AN374" s="480">
        <v>0</v>
      </c>
      <c r="AO374" s="480">
        <v>0</v>
      </c>
      <c r="AP374" s="480">
        <v>0</v>
      </c>
      <c r="AQ374" s="480">
        <v>0</v>
      </c>
      <c r="AR374" s="480">
        <v>0</v>
      </c>
      <c r="AS374" s="480">
        <v>0</v>
      </c>
      <c r="AT374" s="480">
        <v>0</v>
      </c>
      <c r="AU374" s="480">
        <v>0</v>
      </c>
      <c r="AV374" s="480">
        <v>0</v>
      </c>
      <c r="AW374" s="480">
        <v>0</v>
      </c>
      <c r="AX374" s="480">
        <v>0</v>
      </c>
      <c r="AY374" s="480">
        <v>0</v>
      </c>
      <c r="AZ374" s="480">
        <v>0</v>
      </c>
      <c r="BA374" s="480">
        <v>0</v>
      </c>
      <c r="BB374" s="480">
        <v>0</v>
      </c>
      <c r="BC374" s="480">
        <v>0</v>
      </c>
      <c r="BD374" s="480">
        <v>0</v>
      </c>
      <c r="BE374" s="480">
        <v>0</v>
      </c>
      <c r="BF374" s="481">
        <f t="shared" si="15"/>
        <v>1589</v>
      </c>
      <c r="BG374" s="481">
        <f t="shared" si="15"/>
        <v>1477</v>
      </c>
      <c r="BH374" s="482">
        <f t="shared" si="16"/>
        <v>0</v>
      </c>
      <c r="BI374" s="482">
        <f t="shared" si="16"/>
        <v>0</v>
      </c>
      <c r="BJ374" s="483">
        <f t="shared" si="17"/>
        <v>1589</v>
      </c>
      <c r="BK374" s="483">
        <f t="shared" si="17"/>
        <v>1477</v>
      </c>
    </row>
    <row r="375" spans="1:63" ht="24.9" x14ac:dyDescent="0.45">
      <c r="A375" s="480" t="s">
        <v>1059</v>
      </c>
      <c r="B375" s="480" t="s">
        <v>461</v>
      </c>
      <c r="C375" s="480" t="s">
        <v>9</v>
      </c>
      <c r="D375" s="480" t="s">
        <v>706</v>
      </c>
      <c r="E375" s="480" t="s">
        <v>707</v>
      </c>
      <c r="F375" s="480">
        <v>14</v>
      </c>
      <c r="G375" s="480">
        <v>12</v>
      </c>
      <c r="H375" s="480">
        <v>54</v>
      </c>
      <c r="I375" s="480">
        <v>54</v>
      </c>
      <c r="J375" s="480">
        <v>44</v>
      </c>
      <c r="K375" s="480">
        <v>63</v>
      </c>
      <c r="L375" s="480">
        <v>64</v>
      </c>
      <c r="M375" s="480">
        <v>56</v>
      </c>
      <c r="N375" s="480">
        <v>68</v>
      </c>
      <c r="O375" s="480">
        <v>55</v>
      </c>
      <c r="P375" s="480">
        <v>61</v>
      </c>
      <c r="Q375" s="480">
        <v>58</v>
      </c>
      <c r="R375" s="480">
        <v>56</v>
      </c>
      <c r="S375" s="480">
        <v>64</v>
      </c>
      <c r="T375" s="480">
        <v>58</v>
      </c>
      <c r="U375" s="480">
        <v>65</v>
      </c>
      <c r="V375" s="480">
        <v>66</v>
      </c>
      <c r="W375" s="480">
        <v>51</v>
      </c>
      <c r="X375" s="480">
        <v>53</v>
      </c>
      <c r="Y375" s="480">
        <v>67</v>
      </c>
      <c r="Z375" s="480">
        <v>32</v>
      </c>
      <c r="AA375" s="480">
        <v>39</v>
      </c>
      <c r="AB375" s="480">
        <v>28</v>
      </c>
      <c r="AC375" s="480">
        <v>51</v>
      </c>
      <c r="AD375" s="480">
        <v>40</v>
      </c>
      <c r="AE375" s="480">
        <v>43</v>
      </c>
      <c r="AF375" s="480">
        <v>0</v>
      </c>
      <c r="AG375" s="480">
        <v>0</v>
      </c>
      <c r="AH375" s="480">
        <v>0</v>
      </c>
      <c r="AI375" s="480">
        <v>0</v>
      </c>
      <c r="AJ375" s="480">
        <v>0</v>
      </c>
      <c r="AK375" s="480">
        <v>0</v>
      </c>
      <c r="AL375" s="480">
        <v>0</v>
      </c>
      <c r="AM375" s="480">
        <v>0</v>
      </c>
      <c r="AN375" s="480">
        <v>0</v>
      </c>
      <c r="AO375" s="480">
        <v>0</v>
      </c>
      <c r="AP375" s="480">
        <v>0</v>
      </c>
      <c r="AQ375" s="480">
        <v>0</v>
      </c>
      <c r="AR375" s="480">
        <v>0</v>
      </c>
      <c r="AS375" s="480">
        <v>0</v>
      </c>
      <c r="AT375" s="480">
        <v>0</v>
      </c>
      <c r="AU375" s="480">
        <v>0</v>
      </c>
      <c r="AV375" s="480">
        <v>0</v>
      </c>
      <c r="AW375" s="480">
        <v>0</v>
      </c>
      <c r="AX375" s="480">
        <v>0</v>
      </c>
      <c r="AY375" s="480">
        <v>0</v>
      </c>
      <c r="AZ375" s="480">
        <v>0</v>
      </c>
      <c r="BA375" s="480">
        <v>0</v>
      </c>
      <c r="BB375" s="480">
        <v>0</v>
      </c>
      <c r="BC375" s="480">
        <v>0</v>
      </c>
      <c r="BD375" s="480">
        <v>0</v>
      </c>
      <c r="BE375" s="480">
        <v>0</v>
      </c>
      <c r="BF375" s="481">
        <f t="shared" si="15"/>
        <v>638</v>
      </c>
      <c r="BG375" s="481">
        <f t="shared" si="15"/>
        <v>678</v>
      </c>
      <c r="BH375" s="482">
        <f t="shared" si="16"/>
        <v>0</v>
      </c>
      <c r="BI375" s="482">
        <f t="shared" si="16"/>
        <v>0</v>
      </c>
      <c r="BJ375" s="483">
        <f t="shared" si="17"/>
        <v>638</v>
      </c>
      <c r="BK375" s="483">
        <f t="shared" si="17"/>
        <v>678</v>
      </c>
    </row>
    <row r="376" spans="1:63" x14ac:dyDescent="0.45">
      <c r="A376" s="480" t="s">
        <v>1060</v>
      </c>
      <c r="B376" s="480" t="s">
        <v>461</v>
      </c>
      <c r="C376" s="480" t="s">
        <v>9</v>
      </c>
      <c r="D376" s="480" t="s">
        <v>702</v>
      </c>
      <c r="E376" s="480" t="s">
        <v>725</v>
      </c>
      <c r="F376" s="480">
        <v>0</v>
      </c>
      <c r="G376" s="480">
        <v>0</v>
      </c>
      <c r="H376" s="480">
        <v>0</v>
      </c>
      <c r="I376" s="480">
        <v>0</v>
      </c>
      <c r="J376" s="480">
        <v>3</v>
      </c>
      <c r="K376" s="480">
        <v>7</v>
      </c>
      <c r="L376" s="480">
        <v>6</v>
      </c>
      <c r="M376" s="480">
        <v>8</v>
      </c>
      <c r="N376" s="480">
        <v>6</v>
      </c>
      <c r="O376" s="480">
        <v>7</v>
      </c>
      <c r="P376" s="480">
        <v>5</v>
      </c>
      <c r="Q376" s="480">
        <v>6</v>
      </c>
      <c r="R376" s="480">
        <v>10</v>
      </c>
      <c r="S376" s="480">
        <v>7</v>
      </c>
      <c r="T376" s="480">
        <v>4</v>
      </c>
      <c r="U376" s="480">
        <v>5</v>
      </c>
      <c r="V376" s="480">
        <v>3</v>
      </c>
      <c r="W376" s="480">
        <v>7</v>
      </c>
      <c r="X376" s="480">
        <v>6</v>
      </c>
      <c r="Y376" s="480">
        <v>6</v>
      </c>
      <c r="Z376" s="480">
        <v>0</v>
      </c>
      <c r="AA376" s="480">
        <v>0</v>
      </c>
      <c r="AB376" s="480">
        <v>0</v>
      </c>
      <c r="AC376" s="480">
        <v>0</v>
      </c>
      <c r="AD376" s="480">
        <v>0</v>
      </c>
      <c r="AE376" s="480">
        <v>0</v>
      </c>
      <c r="AF376" s="480">
        <v>0</v>
      </c>
      <c r="AG376" s="480">
        <v>0</v>
      </c>
      <c r="AH376" s="480">
        <v>0</v>
      </c>
      <c r="AI376" s="480">
        <v>0</v>
      </c>
      <c r="AJ376" s="480">
        <v>0</v>
      </c>
      <c r="AK376" s="480">
        <v>0</v>
      </c>
      <c r="AL376" s="480">
        <v>0</v>
      </c>
      <c r="AM376" s="480">
        <v>0</v>
      </c>
      <c r="AN376" s="480">
        <v>0</v>
      </c>
      <c r="AO376" s="480">
        <v>0</v>
      </c>
      <c r="AP376" s="480">
        <v>0</v>
      </c>
      <c r="AQ376" s="480">
        <v>0</v>
      </c>
      <c r="AR376" s="480">
        <v>0</v>
      </c>
      <c r="AS376" s="480">
        <v>0</v>
      </c>
      <c r="AT376" s="480">
        <v>0</v>
      </c>
      <c r="AU376" s="480">
        <v>0</v>
      </c>
      <c r="AV376" s="480">
        <v>0</v>
      </c>
      <c r="AW376" s="480">
        <v>0</v>
      </c>
      <c r="AX376" s="480">
        <v>0</v>
      </c>
      <c r="AY376" s="480">
        <v>0</v>
      </c>
      <c r="AZ376" s="480">
        <v>0</v>
      </c>
      <c r="BA376" s="480">
        <v>0</v>
      </c>
      <c r="BB376" s="480">
        <v>0</v>
      </c>
      <c r="BC376" s="480">
        <v>0</v>
      </c>
      <c r="BD376" s="480">
        <v>0</v>
      </c>
      <c r="BE376" s="480">
        <v>0</v>
      </c>
      <c r="BF376" s="481">
        <f t="shared" si="15"/>
        <v>43</v>
      </c>
      <c r="BG376" s="481">
        <f t="shared" si="15"/>
        <v>53</v>
      </c>
      <c r="BH376" s="482">
        <f t="shared" si="16"/>
        <v>0</v>
      </c>
      <c r="BI376" s="482">
        <f t="shared" si="16"/>
        <v>0</v>
      </c>
      <c r="BJ376" s="483">
        <f t="shared" si="17"/>
        <v>43</v>
      </c>
      <c r="BK376" s="483">
        <f t="shared" si="17"/>
        <v>53</v>
      </c>
    </row>
    <row r="377" spans="1:63" x14ac:dyDescent="0.45">
      <c r="A377" s="480" t="s">
        <v>1061</v>
      </c>
      <c r="B377" s="480" t="s">
        <v>461</v>
      </c>
      <c r="C377" s="480" t="s">
        <v>9</v>
      </c>
      <c r="D377" s="480" t="s">
        <v>702</v>
      </c>
      <c r="E377" s="480" t="s">
        <v>725</v>
      </c>
      <c r="F377" s="480">
        <v>0</v>
      </c>
      <c r="G377" s="480">
        <v>0</v>
      </c>
      <c r="H377" s="480">
        <v>0</v>
      </c>
      <c r="I377" s="480">
        <v>0</v>
      </c>
      <c r="J377" s="480">
        <v>33</v>
      </c>
      <c r="K377" s="480">
        <v>27</v>
      </c>
      <c r="L377" s="480">
        <v>37</v>
      </c>
      <c r="M377" s="480">
        <v>33</v>
      </c>
      <c r="N377" s="480">
        <v>50</v>
      </c>
      <c r="O377" s="480">
        <v>36</v>
      </c>
      <c r="P377" s="480">
        <v>48</v>
      </c>
      <c r="Q377" s="480">
        <v>29</v>
      </c>
      <c r="R377" s="480">
        <v>38</v>
      </c>
      <c r="S377" s="480">
        <v>30</v>
      </c>
      <c r="T377" s="480">
        <v>44</v>
      </c>
      <c r="U377" s="480">
        <v>40</v>
      </c>
      <c r="V377" s="480">
        <v>35</v>
      </c>
      <c r="W377" s="480">
        <v>35</v>
      </c>
      <c r="X377" s="480">
        <v>24</v>
      </c>
      <c r="Y377" s="480">
        <v>42</v>
      </c>
      <c r="Z377" s="480">
        <v>0</v>
      </c>
      <c r="AA377" s="480">
        <v>0</v>
      </c>
      <c r="AB377" s="480">
        <v>0</v>
      </c>
      <c r="AC377" s="480">
        <v>0</v>
      </c>
      <c r="AD377" s="480">
        <v>0</v>
      </c>
      <c r="AE377" s="480">
        <v>0</v>
      </c>
      <c r="AF377" s="480">
        <v>0</v>
      </c>
      <c r="AG377" s="480">
        <v>0</v>
      </c>
      <c r="AH377" s="480">
        <v>0</v>
      </c>
      <c r="AI377" s="480">
        <v>0</v>
      </c>
      <c r="AJ377" s="480">
        <v>0</v>
      </c>
      <c r="AK377" s="480">
        <v>0</v>
      </c>
      <c r="AL377" s="480">
        <v>0</v>
      </c>
      <c r="AM377" s="480">
        <v>0</v>
      </c>
      <c r="AN377" s="480">
        <v>0</v>
      </c>
      <c r="AO377" s="480">
        <v>0</v>
      </c>
      <c r="AP377" s="480">
        <v>0</v>
      </c>
      <c r="AQ377" s="480">
        <v>0</v>
      </c>
      <c r="AR377" s="480">
        <v>0</v>
      </c>
      <c r="AS377" s="480">
        <v>0</v>
      </c>
      <c r="AT377" s="480">
        <v>0</v>
      </c>
      <c r="AU377" s="480">
        <v>0</v>
      </c>
      <c r="AV377" s="480">
        <v>0</v>
      </c>
      <c r="AW377" s="480">
        <v>0</v>
      </c>
      <c r="AX377" s="480">
        <v>0</v>
      </c>
      <c r="AY377" s="480">
        <v>0</v>
      </c>
      <c r="AZ377" s="480">
        <v>0</v>
      </c>
      <c r="BA377" s="480">
        <v>0</v>
      </c>
      <c r="BB377" s="480">
        <v>0</v>
      </c>
      <c r="BC377" s="480">
        <v>0</v>
      </c>
      <c r="BD377" s="480">
        <v>0</v>
      </c>
      <c r="BE377" s="480">
        <v>0</v>
      </c>
      <c r="BF377" s="481">
        <f t="shared" si="15"/>
        <v>309</v>
      </c>
      <c r="BG377" s="481">
        <f t="shared" si="15"/>
        <v>272</v>
      </c>
      <c r="BH377" s="482">
        <f t="shared" si="16"/>
        <v>0</v>
      </c>
      <c r="BI377" s="482">
        <f t="shared" si="16"/>
        <v>0</v>
      </c>
      <c r="BJ377" s="483">
        <f t="shared" si="17"/>
        <v>309</v>
      </c>
      <c r="BK377" s="483">
        <f t="shared" si="17"/>
        <v>272</v>
      </c>
    </row>
    <row r="378" spans="1:63" x14ac:dyDescent="0.45">
      <c r="A378" s="480" t="s">
        <v>1062</v>
      </c>
      <c r="B378" s="480" t="s">
        <v>461</v>
      </c>
      <c r="C378" s="480" t="s">
        <v>9</v>
      </c>
      <c r="D378" s="480" t="s">
        <v>702</v>
      </c>
      <c r="E378" s="480" t="s">
        <v>725</v>
      </c>
      <c r="F378" s="480">
        <v>0</v>
      </c>
      <c r="G378" s="480">
        <v>0</v>
      </c>
      <c r="H378" s="480">
        <v>0</v>
      </c>
      <c r="I378" s="480">
        <v>0</v>
      </c>
      <c r="J378" s="480">
        <v>11</v>
      </c>
      <c r="K378" s="480">
        <v>2</v>
      </c>
      <c r="L378" s="480">
        <v>13</v>
      </c>
      <c r="M378" s="480">
        <v>8</v>
      </c>
      <c r="N378" s="480">
        <v>18</v>
      </c>
      <c r="O378" s="480">
        <v>18</v>
      </c>
      <c r="P378" s="480">
        <v>29</v>
      </c>
      <c r="Q378" s="480">
        <v>19</v>
      </c>
      <c r="R378" s="480">
        <v>28</v>
      </c>
      <c r="S378" s="480">
        <v>25</v>
      </c>
      <c r="T378" s="480">
        <v>26</v>
      </c>
      <c r="U378" s="480">
        <v>22</v>
      </c>
      <c r="V378" s="480">
        <v>22</v>
      </c>
      <c r="W378" s="480">
        <v>17</v>
      </c>
      <c r="X378" s="480">
        <v>44</v>
      </c>
      <c r="Y378" s="480">
        <v>33</v>
      </c>
      <c r="Z378" s="480">
        <v>0</v>
      </c>
      <c r="AA378" s="480">
        <v>0</v>
      </c>
      <c r="AB378" s="480">
        <v>0</v>
      </c>
      <c r="AC378" s="480">
        <v>0</v>
      </c>
      <c r="AD378" s="480">
        <v>0</v>
      </c>
      <c r="AE378" s="480">
        <v>0</v>
      </c>
      <c r="AF378" s="480">
        <v>0</v>
      </c>
      <c r="AG378" s="480">
        <v>0</v>
      </c>
      <c r="AH378" s="480">
        <v>0</v>
      </c>
      <c r="AI378" s="480">
        <v>0</v>
      </c>
      <c r="AJ378" s="480">
        <v>0</v>
      </c>
      <c r="AK378" s="480">
        <v>0</v>
      </c>
      <c r="AL378" s="480">
        <v>0</v>
      </c>
      <c r="AM378" s="480">
        <v>0</v>
      </c>
      <c r="AN378" s="480">
        <v>0</v>
      </c>
      <c r="AO378" s="480">
        <v>0</v>
      </c>
      <c r="AP378" s="480">
        <v>0</v>
      </c>
      <c r="AQ378" s="480">
        <v>0</v>
      </c>
      <c r="AR378" s="480">
        <v>0</v>
      </c>
      <c r="AS378" s="480">
        <v>0</v>
      </c>
      <c r="AT378" s="480">
        <v>0</v>
      </c>
      <c r="AU378" s="480">
        <v>0</v>
      </c>
      <c r="AV378" s="480">
        <v>0</v>
      </c>
      <c r="AW378" s="480">
        <v>0</v>
      </c>
      <c r="AX378" s="480">
        <v>0</v>
      </c>
      <c r="AY378" s="480">
        <v>0</v>
      </c>
      <c r="AZ378" s="480">
        <v>0</v>
      </c>
      <c r="BA378" s="480">
        <v>0</v>
      </c>
      <c r="BB378" s="480">
        <v>0</v>
      </c>
      <c r="BC378" s="480">
        <v>0</v>
      </c>
      <c r="BD378" s="480">
        <v>0</v>
      </c>
      <c r="BE378" s="480">
        <v>0</v>
      </c>
      <c r="BF378" s="481">
        <f t="shared" si="15"/>
        <v>191</v>
      </c>
      <c r="BG378" s="481">
        <f t="shared" si="15"/>
        <v>144</v>
      </c>
      <c r="BH378" s="482">
        <f t="shared" si="16"/>
        <v>0</v>
      </c>
      <c r="BI378" s="482">
        <f t="shared" si="16"/>
        <v>0</v>
      </c>
      <c r="BJ378" s="483">
        <f t="shared" si="17"/>
        <v>191</v>
      </c>
      <c r="BK378" s="483">
        <f t="shared" si="17"/>
        <v>144</v>
      </c>
    </row>
    <row r="379" spans="1:63" x14ac:dyDescent="0.45">
      <c r="A379" s="480" t="s">
        <v>1063</v>
      </c>
      <c r="B379" s="480" t="s">
        <v>461</v>
      </c>
      <c r="C379" s="480" t="s">
        <v>9</v>
      </c>
      <c r="D379" s="480" t="s">
        <v>702</v>
      </c>
      <c r="E379" s="480" t="s">
        <v>725</v>
      </c>
      <c r="F379" s="480">
        <v>0</v>
      </c>
      <c r="G379" s="480">
        <v>0</v>
      </c>
      <c r="H379" s="480">
        <v>0</v>
      </c>
      <c r="I379" s="480">
        <v>0</v>
      </c>
      <c r="J379" s="480">
        <v>9</v>
      </c>
      <c r="K379" s="480">
        <v>4</v>
      </c>
      <c r="L379" s="480">
        <v>14</v>
      </c>
      <c r="M379" s="480">
        <v>7</v>
      </c>
      <c r="N379" s="480">
        <v>25</v>
      </c>
      <c r="O379" s="480">
        <v>27</v>
      </c>
      <c r="P379" s="480">
        <v>22</v>
      </c>
      <c r="Q379" s="480">
        <v>19</v>
      </c>
      <c r="R379" s="480">
        <v>20</v>
      </c>
      <c r="S379" s="480">
        <v>16</v>
      </c>
      <c r="T379" s="480">
        <v>32</v>
      </c>
      <c r="U379" s="480">
        <v>13</v>
      </c>
      <c r="V379" s="480">
        <v>15</v>
      </c>
      <c r="W379" s="480">
        <v>19</v>
      </c>
      <c r="X379" s="480">
        <v>20</v>
      </c>
      <c r="Y379" s="480">
        <v>16</v>
      </c>
      <c r="Z379" s="480">
        <v>0</v>
      </c>
      <c r="AA379" s="480">
        <v>0</v>
      </c>
      <c r="AB379" s="480">
        <v>0</v>
      </c>
      <c r="AC379" s="480">
        <v>0</v>
      </c>
      <c r="AD379" s="480">
        <v>0</v>
      </c>
      <c r="AE379" s="480">
        <v>0</v>
      </c>
      <c r="AF379" s="480">
        <v>0</v>
      </c>
      <c r="AG379" s="480">
        <v>0</v>
      </c>
      <c r="AH379" s="480">
        <v>0</v>
      </c>
      <c r="AI379" s="480">
        <v>0</v>
      </c>
      <c r="AJ379" s="480">
        <v>0</v>
      </c>
      <c r="AK379" s="480">
        <v>0</v>
      </c>
      <c r="AL379" s="480">
        <v>0</v>
      </c>
      <c r="AM379" s="480">
        <v>0</v>
      </c>
      <c r="AN379" s="480">
        <v>0</v>
      </c>
      <c r="AO379" s="480">
        <v>0</v>
      </c>
      <c r="AP379" s="480">
        <v>0</v>
      </c>
      <c r="AQ379" s="480">
        <v>0</v>
      </c>
      <c r="AR379" s="480">
        <v>0</v>
      </c>
      <c r="AS379" s="480">
        <v>0</v>
      </c>
      <c r="AT379" s="480">
        <v>0</v>
      </c>
      <c r="AU379" s="480">
        <v>0</v>
      </c>
      <c r="AV379" s="480">
        <v>0</v>
      </c>
      <c r="AW379" s="480">
        <v>0</v>
      </c>
      <c r="AX379" s="480">
        <v>0</v>
      </c>
      <c r="AY379" s="480">
        <v>0</v>
      </c>
      <c r="AZ379" s="480">
        <v>0</v>
      </c>
      <c r="BA379" s="480">
        <v>0</v>
      </c>
      <c r="BB379" s="480">
        <v>0</v>
      </c>
      <c r="BC379" s="480">
        <v>0</v>
      </c>
      <c r="BD379" s="480">
        <v>0</v>
      </c>
      <c r="BE379" s="480">
        <v>0</v>
      </c>
      <c r="BF379" s="481">
        <f t="shared" si="15"/>
        <v>157</v>
      </c>
      <c r="BG379" s="481">
        <f t="shared" si="15"/>
        <v>121</v>
      </c>
      <c r="BH379" s="482">
        <f t="shared" si="16"/>
        <v>0</v>
      </c>
      <c r="BI379" s="482">
        <f t="shared" si="16"/>
        <v>0</v>
      </c>
      <c r="BJ379" s="483">
        <f t="shared" si="17"/>
        <v>157</v>
      </c>
      <c r="BK379" s="483">
        <f t="shared" si="17"/>
        <v>121</v>
      </c>
    </row>
    <row r="380" spans="1:63" x14ac:dyDescent="0.45">
      <c r="A380" s="480" t="s">
        <v>1064</v>
      </c>
      <c r="B380" s="480" t="s">
        <v>461</v>
      </c>
      <c r="C380" s="480" t="s">
        <v>9</v>
      </c>
      <c r="D380" s="480" t="s">
        <v>702</v>
      </c>
      <c r="E380" s="480" t="s">
        <v>725</v>
      </c>
      <c r="F380" s="480">
        <v>0</v>
      </c>
      <c r="G380" s="480">
        <v>0</v>
      </c>
      <c r="H380" s="480">
        <v>0</v>
      </c>
      <c r="I380" s="480">
        <v>0</v>
      </c>
      <c r="J380" s="480">
        <v>0</v>
      </c>
      <c r="K380" s="480">
        <v>0</v>
      </c>
      <c r="L380" s="480">
        <v>0</v>
      </c>
      <c r="M380" s="480">
        <v>0</v>
      </c>
      <c r="N380" s="480">
        <v>0</v>
      </c>
      <c r="O380" s="480">
        <v>0</v>
      </c>
      <c r="P380" s="480">
        <v>0</v>
      </c>
      <c r="Q380" s="480">
        <v>0</v>
      </c>
      <c r="R380" s="480">
        <v>0</v>
      </c>
      <c r="S380" s="480">
        <v>0</v>
      </c>
      <c r="T380" s="480">
        <v>0</v>
      </c>
      <c r="U380" s="480">
        <v>0</v>
      </c>
      <c r="V380" s="480">
        <v>0</v>
      </c>
      <c r="W380" s="480">
        <v>0</v>
      </c>
      <c r="X380" s="480">
        <v>0</v>
      </c>
      <c r="Y380" s="480">
        <v>0</v>
      </c>
      <c r="Z380" s="480">
        <v>148</v>
      </c>
      <c r="AA380" s="480">
        <v>207</v>
      </c>
      <c r="AB380" s="480">
        <v>141</v>
      </c>
      <c r="AC380" s="480">
        <v>195</v>
      </c>
      <c r="AD380" s="480">
        <v>125</v>
      </c>
      <c r="AE380" s="480">
        <v>170</v>
      </c>
      <c r="AF380" s="480">
        <v>0</v>
      </c>
      <c r="AG380" s="480">
        <v>0</v>
      </c>
      <c r="AH380" s="480">
        <v>0</v>
      </c>
      <c r="AI380" s="480">
        <v>0</v>
      </c>
      <c r="AJ380" s="480">
        <v>0</v>
      </c>
      <c r="AK380" s="480">
        <v>0</v>
      </c>
      <c r="AL380" s="480">
        <v>0</v>
      </c>
      <c r="AM380" s="480">
        <v>0</v>
      </c>
      <c r="AN380" s="480">
        <v>0</v>
      </c>
      <c r="AO380" s="480">
        <v>0</v>
      </c>
      <c r="AP380" s="480">
        <v>0</v>
      </c>
      <c r="AQ380" s="480">
        <v>0</v>
      </c>
      <c r="AR380" s="480">
        <v>0</v>
      </c>
      <c r="AS380" s="480">
        <v>0</v>
      </c>
      <c r="AT380" s="480">
        <v>0</v>
      </c>
      <c r="AU380" s="480">
        <v>0</v>
      </c>
      <c r="AV380" s="480">
        <v>0</v>
      </c>
      <c r="AW380" s="480">
        <v>0</v>
      </c>
      <c r="AX380" s="480">
        <v>0</v>
      </c>
      <c r="AY380" s="480">
        <v>0</v>
      </c>
      <c r="AZ380" s="480">
        <v>0</v>
      </c>
      <c r="BA380" s="480">
        <v>0</v>
      </c>
      <c r="BB380" s="480">
        <v>0</v>
      </c>
      <c r="BC380" s="480">
        <v>0</v>
      </c>
      <c r="BD380" s="480">
        <v>0</v>
      </c>
      <c r="BE380" s="480">
        <v>0</v>
      </c>
      <c r="BF380" s="481">
        <f t="shared" si="15"/>
        <v>414</v>
      </c>
      <c r="BG380" s="481">
        <f t="shared" si="15"/>
        <v>572</v>
      </c>
      <c r="BH380" s="482">
        <f t="shared" si="16"/>
        <v>0</v>
      </c>
      <c r="BI380" s="482">
        <f t="shared" si="16"/>
        <v>0</v>
      </c>
      <c r="BJ380" s="483">
        <f t="shared" si="17"/>
        <v>414</v>
      </c>
      <c r="BK380" s="483">
        <f t="shared" si="17"/>
        <v>572</v>
      </c>
    </row>
    <row r="381" spans="1:63" ht="24.9" x14ac:dyDescent="0.45">
      <c r="A381" s="480" t="s">
        <v>1065</v>
      </c>
      <c r="B381" s="480" t="s">
        <v>461</v>
      </c>
      <c r="C381" s="480" t="s">
        <v>9</v>
      </c>
      <c r="D381" s="480" t="s">
        <v>706</v>
      </c>
      <c r="E381" s="480" t="s">
        <v>802</v>
      </c>
      <c r="F381" s="480">
        <v>0</v>
      </c>
      <c r="G381" s="480">
        <v>0</v>
      </c>
      <c r="H381" s="480">
        <v>0</v>
      </c>
      <c r="I381" s="480">
        <v>0</v>
      </c>
      <c r="J381" s="480">
        <v>0</v>
      </c>
      <c r="K381" s="480">
        <v>0</v>
      </c>
      <c r="L381" s="480">
        <v>0</v>
      </c>
      <c r="M381" s="480">
        <v>0</v>
      </c>
      <c r="N381" s="480">
        <v>0</v>
      </c>
      <c r="O381" s="480">
        <v>0</v>
      </c>
      <c r="P381" s="480">
        <v>0</v>
      </c>
      <c r="Q381" s="480">
        <v>0</v>
      </c>
      <c r="R381" s="480">
        <v>0</v>
      </c>
      <c r="S381" s="480">
        <v>0</v>
      </c>
      <c r="T381" s="480">
        <v>0</v>
      </c>
      <c r="U381" s="480">
        <v>0</v>
      </c>
      <c r="V381" s="480">
        <v>0</v>
      </c>
      <c r="W381" s="480">
        <v>0</v>
      </c>
      <c r="X381" s="480">
        <v>0</v>
      </c>
      <c r="Y381" s="480">
        <v>0</v>
      </c>
      <c r="Z381" s="480">
        <v>39</v>
      </c>
      <c r="AA381" s="480">
        <v>0</v>
      </c>
      <c r="AB381" s="480">
        <v>35</v>
      </c>
      <c r="AC381" s="480">
        <v>0</v>
      </c>
      <c r="AD381" s="480">
        <v>23</v>
      </c>
      <c r="AE381" s="480">
        <v>0</v>
      </c>
      <c r="AF381" s="480">
        <v>0</v>
      </c>
      <c r="AG381" s="480">
        <v>0</v>
      </c>
      <c r="AH381" s="480">
        <v>0</v>
      </c>
      <c r="AI381" s="480">
        <v>0</v>
      </c>
      <c r="AJ381" s="480">
        <v>0</v>
      </c>
      <c r="AK381" s="480">
        <v>0</v>
      </c>
      <c r="AL381" s="480">
        <v>0</v>
      </c>
      <c r="AM381" s="480">
        <v>0</v>
      </c>
      <c r="AN381" s="480">
        <v>0</v>
      </c>
      <c r="AO381" s="480">
        <v>0</v>
      </c>
      <c r="AP381" s="480">
        <v>0</v>
      </c>
      <c r="AQ381" s="480">
        <v>0</v>
      </c>
      <c r="AR381" s="480">
        <v>0</v>
      </c>
      <c r="AS381" s="480">
        <v>0</v>
      </c>
      <c r="AT381" s="480">
        <v>0</v>
      </c>
      <c r="AU381" s="480">
        <v>0</v>
      </c>
      <c r="AV381" s="480">
        <v>0</v>
      </c>
      <c r="AW381" s="480">
        <v>0</v>
      </c>
      <c r="AX381" s="480">
        <v>0</v>
      </c>
      <c r="AY381" s="480">
        <v>0</v>
      </c>
      <c r="AZ381" s="480">
        <v>0</v>
      </c>
      <c r="BA381" s="480">
        <v>0</v>
      </c>
      <c r="BB381" s="480">
        <v>0</v>
      </c>
      <c r="BC381" s="480">
        <v>0</v>
      </c>
      <c r="BD381" s="480">
        <v>0</v>
      </c>
      <c r="BE381" s="480">
        <v>0</v>
      </c>
      <c r="BF381" s="481">
        <f t="shared" si="15"/>
        <v>97</v>
      </c>
      <c r="BG381" s="481">
        <f t="shared" si="15"/>
        <v>0</v>
      </c>
      <c r="BH381" s="482">
        <f t="shared" si="16"/>
        <v>0</v>
      </c>
      <c r="BI381" s="482">
        <f t="shared" si="16"/>
        <v>0</v>
      </c>
      <c r="BJ381" s="483">
        <f t="shared" si="17"/>
        <v>97</v>
      </c>
      <c r="BK381" s="483">
        <f t="shared" si="17"/>
        <v>0</v>
      </c>
    </row>
    <row r="382" spans="1:63" ht="24.9" x14ac:dyDescent="0.45">
      <c r="A382" s="480" t="s">
        <v>1066</v>
      </c>
      <c r="B382" s="480" t="s">
        <v>461</v>
      </c>
      <c r="C382" s="480" t="s">
        <v>9</v>
      </c>
      <c r="D382" s="480" t="s">
        <v>706</v>
      </c>
      <c r="E382" s="480" t="s">
        <v>707</v>
      </c>
      <c r="F382" s="480">
        <v>4</v>
      </c>
      <c r="G382" s="480">
        <v>5</v>
      </c>
      <c r="H382" s="480">
        <v>13</v>
      </c>
      <c r="I382" s="480">
        <v>7</v>
      </c>
      <c r="J382" s="480">
        <v>9</v>
      </c>
      <c r="K382" s="480">
        <v>3</v>
      </c>
      <c r="L382" s="480">
        <v>7</v>
      </c>
      <c r="M382" s="480">
        <v>6</v>
      </c>
      <c r="N382" s="480">
        <v>20</v>
      </c>
      <c r="O382" s="480">
        <v>14</v>
      </c>
      <c r="P382" s="480">
        <v>11</v>
      </c>
      <c r="Q382" s="480">
        <v>8</v>
      </c>
      <c r="R382" s="480">
        <v>8</v>
      </c>
      <c r="S382" s="480">
        <v>11</v>
      </c>
      <c r="T382" s="480">
        <v>4</v>
      </c>
      <c r="U382" s="480">
        <v>12</v>
      </c>
      <c r="V382" s="480">
        <v>9</v>
      </c>
      <c r="W382" s="480">
        <v>7</v>
      </c>
      <c r="X382" s="480">
        <v>9</v>
      </c>
      <c r="Y382" s="480">
        <v>14</v>
      </c>
      <c r="Z382" s="480">
        <v>0</v>
      </c>
      <c r="AA382" s="480">
        <v>0</v>
      </c>
      <c r="AB382" s="480">
        <v>0</v>
      </c>
      <c r="AC382" s="480">
        <v>0</v>
      </c>
      <c r="AD382" s="480">
        <v>0</v>
      </c>
      <c r="AE382" s="480">
        <v>0</v>
      </c>
      <c r="AF382" s="480">
        <v>0</v>
      </c>
      <c r="AG382" s="480">
        <v>0</v>
      </c>
      <c r="AH382" s="480">
        <v>0</v>
      </c>
      <c r="AI382" s="480">
        <v>0</v>
      </c>
      <c r="AJ382" s="480">
        <v>0</v>
      </c>
      <c r="AK382" s="480">
        <v>0</v>
      </c>
      <c r="AL382" s="480">
        <v>0</v>
      </c>
      <c r="AM382" s="480">
        <v>0</v>
      </c>
      <c r="AN382" s="480">
        <v>0</v>
      </c>
      <c r="AO382" s="480">
        <v>0</v>
      </c>
      <c r="AP382" s="480">
        <v>0</v>
      </c>
      <c r="AQ382" s="480">
        <v>0</v>
      </c>
      <c r="AR382" s="480">
        <v>0</v>
      </c>
      <c r="AS382" s="480">
        <v>0</v>
      </c>
      <c r="AT382" s="480">
        <v>0</v>
      </c>
      <c r="AU382" s="480">
        <v>0</v>
      </c>
      <c r="AV382" s="480">
        <v>0</v>
      </c>
      <c r="AW382" s="480">
        <v>0</v>
      </c>
      <c r="AX382" s="480">
        <v>0</v>
      </c>
      <c r="AY382" s="480">
        <v>0</v>
      </c>
      <c r="AZ382" s="480">
        <v>0</v>
      </c>
      <c r="BA382" s="480">
        <v>0</v>
      </c>
      <c r="BB382" s="480">
        <v>0</v>
      </c>
      <c r="BC382" s="480">
        <v>0</v>
      </c>
      <c r="BD382" s="480">
        <v>0</v>
      </c>
      <c r="BE382" s="480">
        <v>0</v>
      </c>
      <c r="BF382" s="481">
        <f t="shared" si="15"/>
        <v>94</v>
      </c>
      <c r="BG382" s="481">
        <f t="shared" si="15"/>
        <v>87</v>
      </c>
      <c r="BH382" s="482">
        <f t="shared" si="16"/>
        <v>0</v>
      </c>
      <c r="BI382" s="482">
        <f t="shared" si="16"/>
        <v>0</v>
      </c>
      <c r="BJ382" s="483">
        <f t="shared" si="17"/>
        <v>94</v>
      </c>
      <c r="BK382" s="483">
        <f t="shared" si="17"/>
        <v>87</v>
      </c>
    </row>
    <row r="383" spans="1:63" ht="24.9" x14ac:dyDescent="0.45">
      <c r="A383" s="480" t="s">
        <v>1067</v>
      </c>
      <c r="B383" s="480" t="s">
        <v>461</v>
      </c>
      <c r="C383" s="480" t="s">
        <v>9</v>
      </c>
      <c r="D383" s="480" t="s">
        <v>706</v>
      </c>
      <c r="E383" s="480" t="s">
        <v>707</v>
      </c>
      <c r="F383" s="480">
        <v>8</v>
      </c>
      <c r="G383" s="480">
        <v>4</v>
      </c>
      <c r="H383" s="480">
        <v>32</v>
      </c>
      <c r="I383" s="480">
        <v>27</v>
      </c>
      <c r="J383" s="480">
        <v>32</v>
      </c>
      <c r="K383" s="480">
        <v>38</v>
      </c>
      <c r="L383" s="480">
        <v>45</v>
      </c>
      <c r="M383" s="480">
        <v>43</v>
      </c>
      <c r="N383" s="480">
        <v>59</v>
      </c>
      <c r="O383" s="480">
        <v>58</v>
      </c>
      <c r="P383" s="480">
        <v>65</v>
      </c>
      <c r="Q383" s="480">
        <v>60</v>
      </c>
      <c r="R383" s="480">
        <v>73</v>
      </c>
      <c r="S383" s="480">
        <v>65</v>
      </c>
      <c r="T383" s="480">
        <v>71</v>
      </c>
      <c r="U383" s="480">
        <v>69</v>
      </c>
      <c r="V383" s="480">
        <v>55</v>
      </c>
      <c r="W383" s="480">
        <v>69</v>
      </c>
      <c r="X383" s="480">
        <v>71</v>
      </c>
      <c r="Y383" s="480">
        <v>62</v>
      </c>
      <c r="Z383" s="480">
        <v>40</v>
      </c>
      <c r="AA383" s="480">
        <v>46</v>
      </c>
      <c r="AB383" s="480">
        <v>34</v>
      </c>
      <c r="AC383" s="480">
        <v>44</v>
      </c>
      <c r="AD383" s="480">
        <v>27</v>
      </c>
      <c r="AE383" s="480">
        <v>46</v>
      </c>
      <c r="AF383" s="480">
        <v>0</v>
      </c>
      <c r="AG383" s="480">
        <v>0</v>
      </c>
      <c r="AH383" s="480">
        <v>0</v>
      </c>
      <c r="AI383" s="480">
        <v>0</v>
      </c>
      <c r="AJ383" s="480">
        <v>0</v>
      </c>
      <c r="AK383" s="480">
        <v>0</v>
      </c>
      <c r="AL383" s="480">
        <v>0</v>
      </c>
      <c r="AM383" s="480">
        <v>0</v>
      </c>
      <c r="AN383" s="480">
        <v>0</v>
      </c>
      <c r="AO383" s="480">
        <v>0</v>
      </c>
      <c r="AP383" s="480">
        <v>0</v>
      </c>
      <c r="AQ383" s="480">
        <v>0</v>
      </c>
      <c r="AR383" s="480">
        <v>0</v>
      </c>
      <c r="AS383" s="480">
        <v>0</v>
      </c>
      <c r="AT383" s="480">
        <v>0</v>
      </c>
      <c r="AU383" s="480">
        <v>0</v>
      </c>
      <c r="AV383" s="480">
        <v>0</v>
      </c>
      <c r="AW383" s="480">
        <v>0</v>
      </c>
      <c r="AX383" s="480">
        <v>0</v>
      </c>
      <c r="AY383" s="480">
        <v>0</v>
      </c>
      <c r="AZ383" s="480">
        <v>0</v>
      </c>
      <c r="BA383" s="480">
        <v>0</v>
      </c>
      <c r="BB383" s="480">
        <v>0</v>
      </c>
      <c r="BC383" s="480">
        <v>0</v>
      </c>
      <c r="BD383" s="480">
        <v>0</v>
      </c>
      <c r="BE383" s="480">
        <v>0</v>
      </c>
      <c r="BF383" s="481">
        <f t="shared" si="15"/>
        <v>612</v>
      </c>
      <c r="BG383" s="481">
        <f t="shared" si="15"/>
        <v>631</v>
      </c>
      <c r="BH383" s="482">
        <f t="shared" si="16"/>
        <v>0</v>
      </c>
      <c r="BI383" s="482">
        <f t="shared" si="16"/>
        <v>0</v>
      </c>
      <c r="BJ383" s="483">
        <f t="shared" si="17"/>
        <v>612</v>
      </c>
      <c r="BK383" s="483">
        <f t="shared" si="17"/>
        <v>631</v>
      </c>
    </row>
    <row r="384" spans="1:63" x14ac:dyDescent="0.45">
      <c r="A384" s="480" t="s">
        <v>1068</v>
      </c>
      <c r="B384" s="480" t="s">
        <v>461</v>
      </c>
      <c r="C384" s="480" t="s">
        <v>9</v>
      </c>
      <c r="D384" s="480" t="s">
        <v>702</v>
      </c>
      <c r="E384" s="480" t="s">
        <v>725</v>
      </c>
      <c r="F384" s="480">
        <v>0</v>
      </c>
      <c r="G384" s="480">
        <v>0</v>
      </c>
      <c r="H384" s="480">
        <v>0</v>
      </c>
      <c r="I384" s="480">
        <v>0</v>
      </c>
      <c r="J384" s="480">
        <v>25</v>
      </c>
      <c r="K384" s="480">
        <v>23</v>
      </c>
      <c r="L384" s="480">
        <v>30</v>
      </c>
      <c r="M384" s="480">
        <v>25</v>
      </c>
      <c r="N384" s="480">
        <v>39</v>
      </c>
      <c r="O384" s="480">
        <v>26</v>
      </c>
      <c r="P384" s="480">
        <v>38</v>
      </c>
      <c r="Q384" s="480">
        <v>36</v>
      </c>
      <c r="R384" s="480">
        <v>38</v>
      </c>
      <c r="S384" s="480">
        <v>31</v>
      </c>
      <c r="T384" s="480">
        <v>27</v>
      </c>
      <c r="U384" s="480">
        <v>36</v>
      </c>
      <c r="V384" s="480">
        <v>36</v>
      </c>
      <c r="W384" s="480">
        <v>24</v>
      </c>
      <c r="X384" s="480">
        <v>29</v>
      </c>
      <c r="Y384" s="480">
        <v>38</v>
      </c>
      <c r="Z384" s="480">
        <v>0</v>
      </c>
      <c r="AA384" s="480">
        <v>0</v>
      </c>
      <c r="AB384" s="480">
        <v>0</v>
      </c>
      <c r="AC384" s="480">
        <v>0</v>
      </c>
      <c r="AD384" s="480">
        <v>0</v>
      </c>
      <c r="AE384" s="480">
        <v>0</v>
      </c>
      <c r="AF384" s="480">
        <v>0</v>
      </c>
      <c r="AG384" s="480">
        <v>0</v>
      </c>
      <c r="AH384" s="480">
        <v>0</v>
      </c>
      <c r="AI384" s="480">
        <v>0</v>
      </c>
      <c r="AJ384" s="480">
        <v>0</v>
      </c>
      <c r="AK384" s="480">
        <v>0</v>
      </c>
      <c r="AL384" s="480">
        <v>0</v>
      </c>
      <c r="AM384" s="480">
        <v>0</v>
      </c>
      <c r="AN384" s="480">
        <v>0</v>
      </c>
      <c r="AO384" s="480">
        <v>0</v>
      </c>
      <c r="AP384" s="480">
        <v>0</v>
      </c>
      <c r="AQ384" s="480">
        <v>0</v>
      </c>
      <c r="AR384" s="480">
        <v>0</v>
      </c>
      <c r="AS384" s="480">
        <v>0</v>
      </c>
      <c r="AT384" s="480">
        <v>0</v>
      </c>
      <c r="AU384" s="480">
        <v>0</v>
      </c>
      <c r="AV384" s="480">
        <v>0</v>
      </c>
      <c r="AW384" s="480">
        <v>0</v>
      </c>
      <c r="AX384" s="480">
        <v>0</v>
      </c>
      <c r="AY384" s="480">
        <v>0</v>
      </c>
      <c r="AZ384" s="480">
        <v>0</v>
      </c>
      <c r="BA384" s="480">
        <v>0</v>
      </c>
      <c r="BB384" s="480">
        <v>0</v>
      </c>
      <c r="BC384" s="480">
        <v>0</v>
      </c>
      <c r="BD384" s="480">
        <v>0</v>
      </c>
      <c r="BE384" s="480">
        <v>0</v>
      </c>
      <c r="BF384" s="481">
        <f t="shared" si="15"/>
        <v>262</v>
      </c>
      <c r="BG384" s="481">
        <f t="shared" si="15"/>
        <v>239</v>
      </c>
      <c r="BH384" s="482">
        <f t="shared" si="16"/>
        <v>0</v>
      </c>
      <c r="BI384" s="482">
        <f t="shared" si="16"/>
        <v>0</v>
      </c>
      <c r="BJ384" s="483">
        <f t="shared" si="17"/>
        <v>262</v>
      </c>
      <c r="BK384" s="483">
        <f t="shared" si="17"/>
        <v>239</v>
      </c>
    </row>
    <row r="385" spans="1:63" x14ac:dyDescent="0.45">
      <c r="A385" s="480" t="s">
        <v>1069</v>
      </c>
      <c r="B385" s="480" t="s">
        <v>461</v>
      </c>
      <c r="C385" s="480" t="s">
        <v>9</v>
      </c>
      <c r="D385" s="480" t="s">
        <v>702</v>
      </c>
      <c r="E385" s="480" t="s">
        <v>725</v>
      </c>
      <c r="F385" s="480">
        <v>0</v>
      </c>
      <c r="G385" s="480">
        <v>0</v>
      </c>
      <c r="H385" s="480">
        <v>0</v>
      </c>
      <c r="I385" s="480">
        <v>0</v>
      </c>
      <c r="J385" s="480">
        <v>14</v>
      </c>
      <c r="K385" s="480">
        <v>18</v>
      </c>
      <c r="L385" s="480">
        <v>19</v>
      </c>
      <c r="M385" s="480">
        <v>14</v>
      </c>
      <c r="N385" s="480">
        <v>35</v>
      </c>
      <c r="O385" s="480">
        <v>21</v>
      </c>
      <c r="P385" s="480">
        <v>21</v>
      </c>
      <c r="Q385" s="480">
        <v>21</v>
      </c>
      <c r="R385" s="480">
        <v>31</v>
      </c>
      <c r="S385" s="480">
        <v>19</v>
      </c>
      <c r="T385" s="480">
        <v>24</v>
      </c>
      <c r="U385" s="480">
        <v>25</v>
      </c>
      <c r="V385" s="480">
        <v>25</v>
      </c>
      <c r="W385" s="480">
        <v>21</v>
      </c>
      <c r="X385" s="480">
        <v>27</v>
      </c>
      <c r="Y385" s="480">
        <v>17</v>
      </c>
      <c r="Z385" s="480">
        <v>0</v>
      </c>
      <c r="AA385" s="480">
        <v>0</v>
      </c>
      <c r="AB385" s="480">
        <v>0</v>
      </c>
      <c r="AC385" s="480">
        <v>0</v>
      </c>
      <c r="AD385" s="480">
        <v>0</v>
      </c>
      <c r="AE385" s="480">
        <v>0</v>
      </c>
      <c r="AF385" s="480">
        <v>0</v>
      </c>
      <c r="AG385" s="480">
        <v>0</v>
      </c>
      <c r="AH385" s="480">
        <v>0</v>
      </c>
      <c r="AI385" s="480">
        <v>0</v>
      </c>
      <c r="AJ385" s="480">
        <v>0</v>
      </c>
      <c r="AK385" s="480">
        <v>0</v>
      </c>
      <c r="AL385" s="480">
        <v>0</v>
      </c>
      <c r="AM385" s="480">
        <v>0</v>
      </c>
      <c r="AN385" s="480">
        <v>0</v>
      </c>
      <c r="AO385" s="480">
        <v>0</v>
      </c>
      <c r="AP385" s="480">
        <v>0</v>
      </c>
      <c r="AQ385" s="480">
        <v>0</v>
      </c>
      <c r="AR385" s="480">
        <v>0</v>
      </c>
      <c r="AS385" s="480">
        <v>0</v>
      </c>
      <c r="AT385" s="480">
        <v>0</v>
      </c>
      <c r="AU385" s="480">
        <v>0</v>
      </c>
      <c r="AV385" s="480">
        <v>0</v>
      </c>
      <c r="AW385" s="480">
        <v>0</v>
      </c>
      <c r="AX385" s="480">
        <v>0</v>
      </c>
      <c r="AY385" s="480">
        <v>0</v>
      </c>
      <c r="AZ385" s="480">
        <v>0</v>
      </c>
      <c r="BA385" s="480">
        <v>0</v>
      </c>
      <c r="BB385" s="480">
        <v>0</v>
      </c>
      <c r="BC385" s="480">
        <v>0</v>
      </c>
      <c r="BD385" s="480">
        <v>0</v>
      </c>
      <c r="BE385" s="480">
        <v>0</v>
      </c>
      <c r="BF385" s="481">
        <f t="shared" si="15"/>
        <v>196</v>
      </c>
      <c r="BG385" s="481">
        <f t="shared" si="15"/>
        <v>156</v>
      </c>
      <c r="BH385" s="482">
        <f t="shared" si="16"/>
        <v>0</v>
      </c>
      <c r="BI385" s="482">
        <f t="shared" si="16"/>
        <v>0</v>
      </c>
      <c r="BJ385" s="483">
        <f t="shared" si="17"/>
        <v>196</v>
      </c>
      <c r="BK385" s="483">
        <f t="shared" si="17"/>
        <v>156</v>
      </c>
    </row>
    <row r="386" spans="1:63" x14ac:dyDescent="0.45">
      <c r="A386" s="480" t="s">
        <v>1070</v>
      </c>
      <c r="B386" s="480" t="s">
        <v>461</v>
      </c>
      <c r="C386" s="480" t="s">
        <v>9</v>
      </c>
      <c r="D386" s="480" t="s">
        <v>702</v>
      </c>
      <c r="E386" s="480" t="s">
        <v>725</v>
      </c>
      <c r="F386" s="480">
        <v>0</v>
      </c>
      <c r="G386" s="480">
        <v>0</v>
      </c>
      <c r="H386" s="480">
        <v>0</v>
      </c>
      <c r="I386" s="480">
        <v>0</v>
      </c>
      <c r="J386" s="480">
        <v>10</v>
      </c>
      <c r="K386" s="480">
        <v>17</v>
      </c>
      <c r="L386" s="480">
        <v>10</v>
      </c>
      <c r="M386" s="480">
        <v>14</v>
      </c>
      <c r="N386" s="480">
        <v>25</v>
      </c>
      <c r="O386" s="480">
        <v>17</v>
      </c>
      <c r="P386" s="480">
        <v>20</v>
      </c>
      <c r="Q386" s="480">
        <v>17</v>
      </c>
      <c r="R386" s="480">
        <v>18</v>
      </c>
      <c r="S386" s="480">
        <v>12</v>
      </c>
      <c r="T386" s="480">
        <v>19</v>
      </c>
      <c r="U386" s="480">
        <v>17</v>
      </c>
      <c r="V386" s="480">
        <v>22</v>
      </c>
      <c r="W386" s="480">
        <v>17</v>
      </c>
      <c r="X386" s="480">
        <v>18</v>
      </c>
      <c r="Y386" s="480">
        <v>20</v>
      </c>
      <c r="Z386" s="480">
        <v>0</v>
      </c>
      <c r="AA386" s="480">
        <v>0</v>
      </c>
      <c r="AB386" s="480">
        <v>0</v>
      </c>
      <c r="AC386" s="480">
        <v>0</v>
      </c>
      <c r="AD386" s="480">
        <v>0</v>
      </c>
      <c r="AE386" s="480">
        <v>0</v>
      </c>
      <c r="AF386" s="480">
        <v>0</v>
      </c>
      <c r="AG386" s="480">
        <v>0</v>
      </c>
      <c r="AH386" s="480">
        <v>0</v>
      </c>
      <c r="AI386" s="480">
        <v>0</v>
      </c>
      <c r="AJ386" s="480">
        <v>0</v>
      </c>
      <c r="AK386" s="480">
        <v>0</v>
      </c>
      <c r="AL386" s="480">
        <v>0</v>
      </c>
      <c r="AM386" s="480">
        <v>0</v>
      </c>
      <c r="AN386" s="480">
        <v>0</v>
      </c>
      <c r="AO386" s="480">
        <v>0</v>
      </c>
      <c r="AP386" s="480">
        <v>0</v>
      </c>
      <c r="AQ386" s="480">
        <v>0</v>
      </c>
      <c r="AR386" s="480">
        <v>0</v>
      </c>
      <c r="AS386" s="480">
        <v>0</v>
      </c>
      <c r="AT386" s="480">
        <v>0</v>
      </c>
      <c r="AU386" s="480">
        <v>0</v>
      </c>
      <c r="AV386" s="480">
        <v>0</v>
      </c>
      <c r="AW386" s="480">
        <v>0</v>
      </c>
      <c r="AX386" s="480">
        <v>0</v>
      </c>
      <c r="AY386" s="480">
        <v>0</v>
      </c>
      <c r="AZ386" s="480">
        <v>0</v>
      </c>
      <c r="BA386" s="480">
        <v>0</v>
      </c>
      <c r="BB386" s="480">
        <v>0</v>
      </c>
      <c r="BC386" s="480">
        <v>0</v>
      </c>
      <c r="BD386" s="480">
        <v>0</v>
      </c>
      <c r="BE386" s="480">
        <v>0</v>
      </c>
      <c r="BF386" s="481">
        <f t="shared" si="15"/>
        <v>142</v>
      </c>
      <c r="BG386" s="481">
        <f t="shared" si="15"/>
        <v>131</v>
      </c>
      <c r="BH386" s="482">
        <f t="shared" si="16"/>
        <v>0</v>
      </c>
      <c r="BI386" s="482">
        <f t="shared" si="16"/>
        <v>0</v>
      </c>
      <c r="BJ386" s="483">
        <f t="shared" si="17"/>
        <v>142</v>
      </c>
      <c r="BK386" s="483">
        <f t="shared" si="17"/>
        <v>131</v>
      </c>
    </row>
    <row r="387" spans="1:63" x14ac:dyDescent="0.45">
      <c r="A387" s="480" t="s">
        <v>1071</v>
      </c>
      <c r="B387" s="480" t="s">
        <v>461</v>
      </c>
      <c r="C387" s="480" t="s">
        <v>9</v>
      </c>
      <c r="D387" s="480" t="s">
        <v>702</v>
      </c>
      <c r="E387" s="480" t="s">
        <v>703</v>
      </c>
      <c r="F387" s="480">
        <v>0</v>
      </c>
      <c r="G387" s="480">
        <v>0</v>
      </c>
      <c r="H387" s="480">
        <v>0</v>
      </c>
      <c r="I387" s="480">
        <v>0</v>
      </c>
      <c r="J387" s="480">
        <v>0</v>
      </c>
      <c r="K387" s="480">
        <v>0</v>
      </c>
      <c r="L387" s="480">
        <v>0</v>
      </c>
      <c r="M387" s="480">
        <v>0</v>
      </c>
      <c r="N387" s="480">
        <v>11</v>
      </c>
      <c r="O387" s="480">
        <v>5</v>
      </c>
      <c r="P387" s="480">
        <v>12</v>
      </c>
      <c r="Q387" s="480">
        <v>2</v>
      </c>
      <c r="R387" s="480">
        <v>5</v>
      </c>
      <c r="S387" s="480">
        <v>8</v>
      </c>
      <c r="T387" s="480">
        <v>10</v>
      </c>
      <c r="U387" s="480">
        <v>5</v>
      </c>
      <c r="V387" s="480">
        <v>8</v>
      </c>
      <c r="W387" s="480">
        <v>7</v>
      </c>
      <c r="X387" s="480">
        <v>7</v>
      </c>
      <c r="Y387" s="480">
        <v>4</v>
      </c>
      <c r="Z387" s="480">
        <v>1</v>
      </c>
      <c r="AA387" s="480">
        <v>1</v>
      </c>
      <c r="AB387" s="480">
        <v>0</v>
      </c>
      <c r="AC387" s="480">
        <v>0</v>
      </c>
      <c r="AD387" s="480">
        <v>0</v>
      </c>
      <c r="AE387" s="480">
        <v>0</v>
      </c>
      <c r="AF387" s="480">
        <v>0</v>
      </c>
      <c r="AG387" s="480">
        <v>0</v>
      </c>
      <c r="AH387" s="480">
        <v>0</v>
      </c>
      <c r="AI387" s="480">
        <v>0</v>
      </c>
      <c r="AJ387" s="480">
        <v>0</v>
      </c>
      <c r="AK387" s="480">
        <v>0</v>
      </c>
      <c r="AL387" s="480">
        <v>0</v>
      </c>
      <c r="AM387" s="480">
        <v>0</v>
      </c>
      <c r="AN387" s="480">
        <v>0</v>
      </c>
      <c r="AO387" s="480">
        <v>0</v>
      </c>
      <c r="AP387" s="480">
        <v>0</v>
      </c>
      <c r="AQ387" s="480">
        <v>0</v>
      </c>
      <c r="AR387" s="480">
        <v>0</v>
      </c>
      <c r="AS387" s="480">
        <v>0</v>
      </c>
      <c r="AT387" s="480">
        <v>0</v>
      </c>
      <c r="AU387" s="480">
        <v>0</v>
      </c>
      <c r="AV387" s="480">
        <v>0</v>
      </c>
      <c r="AW387" s="480">
        <v>0</v>
      </c>
      <c r="AX387" s="480">
        <v>0</v>
      </c>
      <c r="AY387" s="480">
        <v>0</v>
      </c>
      <c r="AZ387" s="480">
        <v>0</v>
      </c>
      <c r="BA387" s="480">
        <v>0</v>
      </c>
      <c r="BB387" s="480">
        <v>0</v>
      </c>
      <c r="BC387" s="480">
        <v>0</v>
      </c>
      <c r="BD387" s="480">
        <v>0</v>
      </c>
      <c r="BE387" s="480">
        <v>0</v>
      </c>
      <c r="BF387" s="481">
        <f t="shared" si="15"/>
        <v>54</v>
      </c>
      <c r="BG387" s="481">
        <f t="shared" si="15"/>
        <v>32</v>
      </c>
      <c r="BH387" s="482">
        <f t="shared" si="16"/>
        <v>0</v>
      </c>
      <c r="BI387" s="482">
        <f t="shared" si="16"/>
        <v>0</v>
      </c>
      <c r="BJ387" s="483">
        <f t="shared" si="17"/>
        <v>54</v>
      </c>
      <c r="BK387" s="483">
        <f t="shared" si="17"/>
        <v>32</v>
      </c>
    </row>
    <row r="388" spans="1:63" ht="24.9" x14ac:dyDescent="0.45">
      <c r="A388" s="480" t="s">
        <v>1072</v>
      </c>
      <c r="B388" s="480" t="s">
        <v>461</v>
      </c>
      <c r="C388" s="480" t="s">
        <v>9</v>
      </c>
      <c r="D388" s="480" t="s">
        <v>706</v>
      </c>
      <c r="E388" s="480" t="s">
        <v>707</v>
      </c>
      <c r="F388" s="480">
        <v>0</v>
      </c>
      <c r="G388" s="480">
        <v>0</v>
      </c>
      <c r="H388" s="480">
        <v>10</v>
      </c>
      <c r="I388" s="480">
        <v>13</v>
      </c>
      <c r="J388" s="480">
        <v>15</v>
      </c>
      <c r="K388" s="480">
        <v>15</v>
      </c>
      <c r="L388" s="480">
        <v>14</v>
      </c>
      <c r="M388" s="480">
        <v>18</v>
      </c>
      <c r="N388" s="480">
        <v>0</v>
      </c>
      <c r="O388" s="480">
        <v>0</v>
      </c>
      <c r="P388" s="480">
        <v>0</v>
      </c>
      <c r="Q388" s="480">
        <v>0</v>
      </c>
      <c r="R388" s="480">
        <v>0</v>
      </c>
      <c r="S388" s="480">
        <v>0</v>
      </c>
      <c r="T388" s="480">
        <v>0</v>
      </c>
      <c r="U388" s="480">
        <v>0</v>
      </c>
      <c r="V388" s="480">
        <v>0</v>
      </c>
      <c r="W388" s="480">
        <v>0</v>
      </c>
      <c r="X388" s="480">
        <v>0</v>
      </c>
      <c r="Y388" s="480">
        <v>0</v>
      </c>
      <c r="Z388" s="480">
        <v>0</v>
      </c>
      <c r="AA388" s="480">
        <v>0</v>
      </c>
      <c r="AB388" s="480">
        <v>0</v>
      </c>
      <c r="AC388" s="480">
        <v>0</v>
      </c>
      <c r="AD388" s="480">
        <v>0</v>
      </c>
      <c r="AE388" s="480">
        <v>0</v>
      </c>
      <c r="AF388" s="480">
        <v>0</v>
      </c>
      <c r="AG388" s="480">
        <v>0</v>
      </c>
      <c r="AH388" s="480">
        <v>0</v>
      </c>
      <c r="AI388" s="480">
        <v>0</v>
      </c>
      <c r="AJ388" s="480">
        <v>0</v>
      </c>
      <c r="AK388" s="480">
        <v>0</v>
      </c>
      <c r="AL388" s="480">
        <v>0</v>
      </c>
      <c r="AM388" s="480">
        <v>0</v>
      </c>
      <c r="AN388" s="480">
        <v>0</v>
      </c>
      <c r="AO388" s="480">
        <v>0</v>
      </c>
      <c r="AP388" s="480">
        <v>0</v>
      </c>
      <c r="AQ388" s="480">
        <v>0</v>
      </c>
      <c r="AR388" s="480">
        <v>0</v>
      </c>
      <c r="AS388" s="480">
        <v>0</v>
      </c>
      <c r="AT388" s="480">
        <v>0</v>
      </c>
      <c r="AU388" s="480">
        <v>0</v>
      </c>
      <c r="AV388" s="480">
        <v>0</v>
      </c>
      <c r="AW388" s="480">
        <v>0</v>
      </c>
      <c r="AX388" s="480">
        <v>0</v>
      </c>
      <c r="AY388" s="480">
        <v>0</v>
      </c>
      <c r="AZ388" s="480">
        <v>0</v>
      </c>
      <c r="BA388" s="480">
        <v>0</v>
      </c>
      <c r="BB388" s="480">
        <v>0</v>
      </c>
      <c r="BC388" s="480">
        <v>0</v>
      </c>
      <c r="BD388" s="480">
        <v>0</v>
      </c>
      <c r="BE388" s="480">
        <v>0</v>
      </c>
      <c r="BF388" s="481">
        <f t="shared" si="15"/>
        <v>39</v>
      </c>
      <c r="BG388" s="481">
        <f t="shared" si="15"/>
        <v>46</v>
      </c>
      <c r="BH388" s="482">
        <f t="shared" si="16"/>
        <v>0</v>
      </c>
      <c r="BI388" s="482">
        <f t="shared" si="16"/>
        <v>0</v>
      </c>
      <c r="BJ388" s="483">
        <f t="shared" si="17"/>
        <v>39</v>
      </c>
      <c r="BK388" s="483">
        <f t="shared" si="17"/>
        <v>46</v>
      </c>
    </row>
    <row r="389" spans="1:63" x14ac:dyDescent="0.45">
      <c r="A389" s="480" t="s">
        <v>1073</v>
      </c>
      <c r="B389" s="480" t="s">
        <v>461</v>
      </c>
      <c r="C389" s="480" t="s">
        <v>9</v>
      </c>
      <c r="D389" s="480" t="s">
        <v>702</v>
      </c>
      <c r="E389" s="480" t="s">
        <v>725</v>
      </c>
      <c r="F389" s="480">
        <v>0</v>
      </c>
      <c r="G389" s="480">
        <v>0</v>
      </c>
      <c r="H389" s="480">
        <v>0</v>
      </c>
      <c r="I389" s="480">
        <v>0</v>
      </c>
      <c r="J389" s="480">
        <v>13</v>
      </c>
      <c r="K389" s="480">
        <v>13</v>
      </c>
      <c r="L389" s="480">
        <v>23</v>
      </c>
      <c r="M389" s="480">
        <v>19</v>
      </c>
      <c r="N389" s="480">
        <v>14</v>
      </c>
      <c r="O389" s="480">
        <v>24</v>
      </c>
      <c r="P389" s="480">
        <v>25</v>
      </c>
      <c r="Q389" s="480">
        <v>34</v>
      </c>
      <c r="R389" s="480">
        <v>32</v>
      </c>
      <c r="S389" s="480">
        <v>39</v>
      </c>
      <c r="T389" s="480">
        <v>19</v>
      </c>
      <c r="U389" s="480">
        <v>26</v>
      </c>
      <c r="V389" s="480">
        <v>35</v>
      </c>
      <c r="W389" s="480">
        <v>35</v>
      </c>
      <c r="X389" s="480">
        <v>46</v>
      </c>
      <c r="Y389" s="480">
        <v>36</v>
      </c>
      <c r="Z389" s="480">
        <v>51</v>
      </c>
      <c r="AA389" s="480">
        <v>48</v>
      </c>
      <c r="AB389" s="480">
        <v>44</v>
      </c>
      <c r="AC389" s="480">
        <v>40</v>
      </c>
      <c r="AD389" s="480">
        <v>28</v>
      </c>
      <c r="AE389" s="480">
        <v>27</v>
      </c>
      <c r="AF389" s="480">
        <v>0</v>
      </c>
      <c r="AG389" s="480">
        <v>0</v>
      </c>
      <c r="AH389" s="480">
        <v>0</v>
      </c>
      <c r="AI389" s="480">
        <v>0</v>
      </c>
      <c r="AJ389" s="480">
        <v>0</v>
      </c>
      <c r="AK389" s="480">
        <v>0</v>
      </c>
      <c r="AL389" s="480">
        <v>0</v>
      </c>
      <c r="AM389" s="480">
        <v>0</v>
      </c>
      <c r="AN389" s="480">
        <v>0</v>
      </c>
      <c r="AO389" s="480">
        <v>0</v>
      </c>
      <c r="AP389" s="480">
        <v>0</v>
      </c>
      <c r="AQ389" s="480">
        <v>0</v>
      </c>
      <c r="AR389" s="480">
        <v>0</v>
      </c>
      <c r="AS389" s="480">
        <v>0</v>
      </c>
      <c r="AT389" s="480">
        <v>0</v>
      </c>
      <c r="AU389" s="480">
        <v>0</v>
      </c>
      <c r="AV389" s="480">
        <v>0</v>
      </c>
      <c r="AW389" s="480">
        <v>0</v>
      </c>
      <c r="AX389" s="480">
        <v>0</v>
      </c>
      <c r="AY389" s="480">
        <v>0</v>
      </c>
      <c r="AZ389" s="480">
        <v>0</v>
      </c>
      <c r="BA389" s="480">
        <v>0</v>
      </c>
      <c r="BB389" s="480">
        <v>0</v>
      </c>
      <c r="BC389" s="480">
        <v>0</v>
      </c>
      <c r="BD389" s="480">
        <v>0</v>
      </c>
      <c r="BE389" s="480">
        <v>0</v>
      </c>
      <c r="BF389" s="481">
        <f t="shared" si="15"/>
        <v>330</v>
      </c>
      <c r="BG389" s="481">
        <f t="shared" si="15"/>
        <v>341</v>
      </c>
      <c r="BH389" s="482">
        <f t="shared" si="16"/>
        <v>0</v>
      </c>
      <c r="BI389" s="482">
        <f t="shared" si="16"/>
        <v>0</v>
      </c>
      <c r="BJ389" s="483">
        <f t="shared" si="17"/>
        <v>330</v>
      </c>
      <c r="BK389" s="483">
        <f t="shared" si="17"/>
        <v>341</v>
      </c>
    </row>
    <row r="390" spans="1:63" x14ac:dyDescent="0.45">
      <c r="A390" s="480" t="s">
        <v>1074</v>
      </c>
      <c r="B390" s="480" t="s">
        <v>461</v>
      </c>
      <c r="C390" s="480" t="s">
        <v>9</v>
      </c>
      <c r="D390" s="480" t="s">
        <v>702</v>
      </c>
      <c r="E390" s="480" t="s">
        <v>725</v>
      </c>
      <c r="F390" s="480">
        <v>0</v>
      </c>
      <c r="G390" s="480">
        <v>0</v>
      </c>
      <c r="H390" s="480">
        <v>0</v>
      </c>
      <c r="I390" s="480">
        <v>0</v>
      </c>
      <c r="J390" s="480">
        <v>22</v>
      </c>
      <c r="K390" s="480">
        <v>14</v>
      </c>
      <c r="L390" s="480">
        <v>31</v>
      </c>
      <c r="M390" s="480">
        <v>24</v>
      </c>
      <c r="N390" s="480">
        <v>25</v>
      </c>
      <c r="O390" s="480">
        <v>21</v>
      </c>
      <c r="P390" s="480">
        <v>20</v>
      </c>
      <c r="Q390" s="480">
        <v>20</v>
      </c>
      <c r="R390" s="480">
        <v>21</v>
      </c>
      <c r="S390" s="480">
        <v>20</v>
      </c>
      <c r="T390" s="480">
        <v>18</v>
      </c>
      <c r="U390" s="480">
        <v>18</v>
      </c>
      <c r="V390" s="480">
        <v>18</v>
      </c>
      <c r="W390" s="480">
        <v>20</v>
      </c>
      <c r="X390" s="480">
        <v>12</v>
      </c>
      <c r="Y390" s="480">
        <v>20</v>
      </c>
      <c r="Z390" s="480">
        <v>0</v>
      </c>
      <c r="AA390" s="480">
        <v>0</v>
      </c>
      <c r="AB390" s="480">
        <v>0</v>
      </c>
      <c r="AC390" s="480">
        <v>0</v>
      </c>
      <c r="AD390" s="480">
        <v>0</v>
      </c>
      <c r="AE390" s="480">
        <v>0</v>
      </c>
      <c r="AF390" s="480">
        <v>0</v>
      </c>
      <c r="AG390" s="480">
        <v>0</v>
      </c>
      <c r="AH390" s="480">
        <v>0</v>
      </c>
      <c r="AI390" s="480">
        <v>0</v>
      </c>
      <c r="AJ390" s="480">
        <v>0</v>
      </c>
      <c r="AK390" s="480">
        <v>0</v>
      </c>
      <c r="AL390" s="480">
        <v>0</v>
      </c>
      <c r="AM390" s="480">
        <v>0</v>
      </c>
      <c r="AN390" s="480">
        <v>0</v>
      </c>
      <c r="AO390" s="480">
        <v>0</v>
      </c>
      <c r="AP390" s="480">
        <v>0</v>
      </c>
      <c r="AQ390" s="480">
        <v>0</v>
      </c>
      <c r="AR390" s="480">
        <v>0</v>
      </c>
      <c r="AS390" s="480">
        <v>0</v>
      </c>
      <c r="AT390" s="480">
        <v>0</v>
      </c>
      <c r="AU390" s="480">
        <v>0</v>
      </c>
      <c r="AV390" s="480">
        <v>0</v>
      </c>
      <c r="AW390" s="480">
        <v>0</v>
      </c>
      <c r="AX390" s="480">
        <v>0</v>
      </c>
      <c r="AY390" s="480">
        <v>0</v>
      </c>
      <c r="AZ390" s="480">
        <v>0</v>
      </c>
      <c r="BA390" s="480">
        <v>0</v>
      </c>
      <c r="BB390" s="480">
        <v>0</v>
      </c>
      <c r="BC390" s="480">
        <v>0</v>
      </c>
      <c r="BD390" s="480">
        <v>0</v>
      </c>
      <c r="BE390" s="480">
        <v>0</v>
      </c>
      <c r="BF390" s="481">
        <f t="shared" ref="BF390:BG439" si="18">F390+H390+J390+L390+N390+P390+R390+T390+V390+X390+Z390+AB390+AD390</f>
        <v>167</v>
      </c>
      <c r="BG390" s="481">
        <f t="shared" si="18"/>
        <v>157</v>
      </c>
      <c r="BH390" s="482">
        <f t="shared" ref="BH390:BI439" si="19">AF390+AH390+AJ390+AL390+AN390+AP390+AR390+AT390+AV390+AX390+AZ390+BB390+BD390</f>
        <v>0</v>
      </c>
      <c r="BI390" s="482">
        <f t="shared" si="19"/>
        <v>0</v>
      </c>
      <c r="BJ390" s="483">
        <f t="shared" ref="BJ390:BK439" si="20">BF390+BH390</f>
        <v>167</v>
      </c>
      <c r="BK390" s="483">
        <f t="shared" si="20"/>
        <v>157</v>
      </c>
    </row>
    <row r="391" spans="1:63" x14ac:dyDescent="0.45">
      <c r="A391" s="480" t="s">
        <v>1075</v>
      </c>
      <c r="B391" s="480" t="s">
        <v>461</v>
      </c>
      <c r="C391" s="480" t="s">
        <v>9</v>
      </c>
      <c r="D391" s="480" t="s">
        <v>702</v>
      </c>
      <c r="E391" s="480" t="s">
        <v>725</v>
      </c>
      <c r="F391" s="480">
        <v>0</v>
      </c>
      <c r="G391" s="480">
        <v>0</v>
      </c>
      <c r="H391" s="480">
        <v>0</v>
      </c>
      <c r="I391" s="480">
        <v>0</v>
      </c>
      <c r="J391" s="480">
        <v>14</v>
      </c>
      <c r="K391" s="480">
        <v>12</v>
      </c>
      <c r="L391" s="480">
        <v>6</v>
      </c>
      <c r="M391" s="480">
        <v>1</v>
      </c>
      <c r="N391" s="480">
        <v>14</v>
      </c>
      <c r="O391" s="480">
        <v>13</v>
      </c>
      <c r="P391" s="480">
        <v>12</v>
      </c>
      <c r="Q391" s="480">
        <v>14</v>
      </c>
      <c r="R391" s="480">
        <v>7</v>
      </c>
      <c r="S391" s="480">
        <v>7</v>
      </c>
      <c r="T391" s="480">
        <v>10</v>
      </c>
      <c r="U391" s="480">
        <v>8</v>
      </c>
      <c r="V391" s="480">
        <v>16</v>
      </c>
      <c r="W391" s="480">
        <v>5</v>
      </c>
      <c r="X391" s="480">
        <v>8</v>
      </c>
      <c r="Y391" s="480">
        <v>8</v>
      </c>
      <c r="Z391" s="480">
        <v>0</v>
      </c>
      <c r="AA391" s="480">
        <v>0</v>
      </c>
      <c r="AB391" s="480">
        <v>0</v>
      </c>
      <c r="AC391" s="480">
        <v>0</v>
      </c>
      <c r="AD391" s="480">
        <v>0</v>
      </c>
      <c r="AE391" s="480">
        <v>0</v>
      </c>
      <c r="AF391" s="480">
        <v>0</v>
      </c>
      <c r="AG391" s="480">
        <v>0</v>
      </c>
      <c r="AH391" s="480">
        <v>0</v>
      </c>
      <c r="AI391" s="480">
        <v>0</v>
      </c>
      <c r="AJ391" s="480">
        <v>0</v>
      </c>
      <c r="AK391" s="480">
        <v>0</v>
      </c>
      <c r="AL391" s="480">
        <v>0</v>
      </c>
      <c r="AM391" s="480">
        <v>0</v>
      </c>
      <c r="AN391" s="480">
        <v>0</v>
      </c>
      <c r="AO391" s="480">
        <v>0</v>
      </c>
      <c r="AP391" s="480">
        <v>0</v>
      </c>
      <c r="AQ391" s="480">
        <v>0</v>
      </c>
      <c r="AR391" s="480">
        <v>0</v>
      </c>
      <c r="AS391" s="480">
        <v>0</v>
      </c>
      <c r="AT391" s="480">
        <v>0</v>
      </c>
      <c r="AU391" s="480">
        <v>0</v>
      </c>
      <c r="AV391" s="480">
        <v>0</v>
      </c>
      <c r="AW391" s="480">
        <v>0</v>
      </c>
      <c r="AX391" s="480">
        <v>0</v>
      </c>
      <c r="AY391" s="480">
        <v>0</v>
      </c>
      <c r="AZ391" s="480">
        <v>0</v>
      </c>
      <c r="BA391" s="480">
        <v>0</v>
      </c>
      <c r="BB391" s="480">
        <v>0</v>
      </c>
      <c r="BC391" s="480">
        <v>0</v>
      </c>
      <c r="BD391" s="480">
        <v>0</v>
      </c>
      <c r="BE391" s="480">
        <v>0</v>
      </c>
      <c r="BF391" s="481">
        <f t="shared" si="18"/>
        <v>87</v>
      </c>
      <c r="BG391" s="481">
        <f t="shared" si="18"/>
        <v>68</v>
      </c>
      <c r="BH391" s="482">
        <f t="shared" si="19"/>
        <v>0</v>
      </c>
      <c r="BI391" s="482">
        <f t="shared" si="19"/>
        <v>0</v>
      </c>
      <c r="BJ391" s="483">
        <f t="shared" si="20"/>
        <v>87</v>
      </c>
      <c r="BK391" s="483">
        <f t="shared" si="20"/>
        <v>68</v>
      </c>
    </row>
    <row r="392" spans="1:63" ht="24.9" x14ac:dyDescent="0.45">
      <c r="A392" s="480" t="s">
        <v>1076</v>
      </c>
      <c r="B392" s="480" t="s">
        <v>461</v>
      </c>
      <c r="C392" s="480" t="s">
        <v>9</v>
      </c>
      <c r="D392" s="480" t="s">
        <v>706</v>
      </c>
      <c r="E392" s="480" t="s">
        <v>707</v>
      </c>
      <c r="F392" s="480">
        <v>7</v>
      </c>
      <c r="G392" s="480">
        <v>2</v>
      </c>
      <c r="H392" s="480">
        <v>14</v>
      </c>
      <c r="I392" s="480">
        <v>10</v>
      </c>
      <c r="J392" s="480">
        <v>11</v>
      </c>
      <c r="K392" s="480">
        <v>16</v>
      </c>
      <c r="L392" s="480">
        <v>14</v>
      </c>
      <c r="M392" s="480">
        <v>11</v>
      </c>
      <c r="N392" s="480">
        <v>6</v>
      </c>
      <c r="O392" s="480">
        <v>6</v>
      </c>
      <c r="P392" s="480">
        <v>6</v>
      </c>
      <c r="Q392" s="480">
        <v>8</v>
      </c>
      <c r="R392" s="480">
        <v>11</v>
      </c>
      <c r="S392" s="480">
        <v>6</v>
      </c>
      <c r="T392" s="480">
        <v>9</v>
      </c>
      <c r="U392" s="480">
        <v>5</v>
      </c>
      <c r="V392" s="480">
        <v>12</v>
      </c>
      <c r="W392" s="480">
        <v>9</v>
      </c>
      <c r="X392" s="480">
        <v>10</v>
      </c>
      <c r="Y392" s="480">
        <v>8</v>
      </c>
      <c r="Z392" s="480">
        <v>0</v>
      </c>
      <c r="AA392" s="480">
        <v>0</v>
      </c>
      <c r="AB392" s="480">
        <v>0</v>
      </c>
      <c r="AC392" s="480">
        <v>0</v>
      </c>
      <c r="AD392" s="480">
        <v>0</v>
      </c>
      <c r="AE392" s="480">
        <v>0</v>
      </c>
      <c r="AF392" s="480">
        <v>0</v>
      </c>
      <c r="AG392" s="480">
        <v>0</v>
      </c>
      <c r="AH392" s="480">
        <v>0</v>
      </c>
      <c r="AI392" s="480">
        <v>0</v>
      </c>
      <c r="AJ392" s="480">
        <v>0</v>
      </c>
      <c r="AK392" s="480">
        <v>0</v>
      </c>
      <c r="AL392" s="480">
        <v>0</v>
      </c>
      <c r="AM392" s="480">
        <v>0</v>
      </c>
      <c r="AN392" s="480">
        <v>0</v>
      </c>
      <c r="AO392" s="480">
        <v>0</v>
      </c>
      <c r="AP392" s="480">
        <v>0</v>
      </c>
      <c r="AQ392" s="480">
        <v>0</v>
      </c>
      <c r="AR392" s="480">
        <v>0</v>
      </c>
      <c r="AS392" s="480">
        <v>0</v>
      </c>
      <c r="AT392" s="480">
        <v>0</v>
      </c>
      <c r="AU392" s="480">
        <v>0</v>
      </c>
      <c r="AV392" s="480">
        <v>0</v>
      </c>
      <c r="AW392" s="480">
        <v>0</v>
      </c>
      <c r="AX392" s="480">
        <v>0</v>
      </c>
      <c r="AY392" s="480">
        <v>0</v>
      </c>
      <c r="AZ392" s="480">
        <v>0</v>
      </c>
      <c r="BA392" s="480">
        <v>0</v>
      </c>
      <c r="BB392" s="480">
        <v>0</v>
      </c>
      <c r="BC392" s="480">
        <v>0</v>
      </c>
      <c r="BD392" s="480">
        <v>0</v>
      </c>
      <c r="BE392" s="480">
        <v>0</v>
      </c>
      <c r="BF392" s="481">
        <f t="shared" si="18"/>
        <v>100</v>
      </c>
      <c r="BG392" s="481">
        <f t="shared" si="18"/>
        <v>81</v>
      </c>
      <c r="BH392" s="482">
        <f t="shared" si="19"/>
        <v>0</v>
      </c>
      <c r="BI392" s="482">
        <f t="shared" si="19"/>
        <v>0</v>
      </c>
      <c r="BJ392" s="483">
        <f t="shared" si="20"/>
        <v>100</v>
      </c>
      <c r="BK392" s="483">
        <f t="shared" si="20"/>
        <v>81</v>
      </c>
    </row>
    <row r="393" spans="1:63" x14ac:dyDescent="0.45">
      <c r="A393" s="480" t="s">
        <v>1077</v>
      </c>
      <c r="B393" s="480" t="s">
        <v>461</v>
      </c>
      <c r="C393" s="480" t="s">
        <v>9</v>
      </c>
      <c r="D393" s="480" t="s">
        <v>702</v>
      </c>
      <c r="E393" s="480" t="s">
        <v>725</v>
      </c>
      <c r="F393" s="480">
        <v>0</v>
      </c>
      <c r="G393" s="480">
        <v>0</v>
      </c>
      <c r="H393" s="480">
        <v>0</v>
      </c>
      <c r="I393" s="480">
        <v>0</v>
      </c>
      <c r="J393" s="480">
        <v>11</v>
      </c>
      <c r="K393" s="480">
        <v>12</v>
      </c>
      <c r="L393" s="480">
        <v>26</v>
      </c>
      <c r="M393" s="480">
        <v>21</v>
      </c>
      <c r="N393" s="480">
        <v>35</v>
      </c>
      <c r="O393" s="480">
        <v>15</v>
      </c>
      <c r="P393" s="480">
        <v>19</v>
      </c>
      <c r="Q393" s="480">
        <v>29</v>
      </c>
      <c r="R393" s="480">
        <v>24</v>
      </c>
      <c r="S393" s="480">
        <v>28</v>
      </c>
      <c r="T393" s="480">
        <v>29</v>
      </c>
      <c r="U393" s="480">
        <v>28</v>
      </c>
      <c r="V393" s="480">
        <v>23</v>
      </c>
      <c r="W393" s="480">
        <v>23</v>
      </c>
      <c r="X393" s="480">
        <v>21</v>
      </c>
      <c r="Y393" s="480">
        <v>21</v>
      </c>
      <c r="Z393" s="480">
        <v>17</v>
      </c>
      <c r="AA393" s="480">
        <v>24</v>
      </c>
      <c r="AB393" s="480">
        <v>17</v>
      </c>
      <c r="AC393" s="480">
        <v>18</v>
      </c>
      <c r="AD393" s="480">
        <v>15</v>
      </c>
      <c r="AE393" s="480">
        <v>14</v>
      </c>
      <c r="AF393" s="480">
        <v>0</v>
      </c>
      <c r="AG393" s="480">
        <v>0</v>
      </c>
      <c r="AH393" s="480">
        <v>0</v>
      </c>
      <c r="AI393" s="480">
        <v>0</v>
      </c>
      <c r="AJ393" s="480">
        <v>0</v>
      </c>
      <c r="AK393" s="480">
        <v>0</v>
      </c>
      <c r="AL393" s="480">
        <v>0</v>
      </c>
      <c r="AM393" s="480">
        <v>0</v>
      </c>
      <c r="AN393" s="480">
        <v>0</v>
      </c>
      <c r="AO393" s="480">
        <v>0</v>
      </c>
      <c r="AP393" s="480">
        <v>0</v>
      </c>
      <c r="AQ393" s="480">
        <v>0</v>
      </c>
      <c r="AR393" s="480">
        <v>0</v>
      </c>
      <c r="AS393" s="480">
        <v>0</v>
      </c>
      <c r="AT393" s="480">
        <v>0</v>
      </c>
      <c r="AU393" s="480">
        <v>0</v>
      </c>
      <c r="AV393" s="480">
        <v>0</v>
      </c>
      <c r="AW393" s="480">
        <v>0</v>
      </c>
      <c r="AX393" s="480">
        <v>0</v>
      </c>
      <c r="AY393" s="480">
        <v>0</v>
      </c>
      <c r="AZ393" s="480">
        <v>0</v>
      </c>
      <c r="BA393" s="480">
        <v>0</v>
      </c>
      <c r="BB393" s="480">
        <v>0</v>
      </c>
      <c r="BC393" s="480">
        <v>0</v>
      </c>
      <c r="BD393" s="480">
        <v>0</v>
      </c>
      <c r="BE393" s="480">
        <v>0</v>
      </c>
      <c r="BF393" s="481">
        <f t="shared" si="18"/>
        <v>237</v>
      </c>
      <c r="BG393" s="481">
        <f t="shared" si="18"/>
        <v>233</v>
      </c>
      <c r="BH393" s="482">
        <f t="shared" si="19"/>
        <v>0</v>
      </c>
      <c r="BI393" s="482">
        <f t="shared" si="19"/>
        <v>0</v>
      </c>
      <c r="BJ393" s="483">
        <f t="shared" si="20"/>
        <v>237</v>
      </c>
      <c r="BK393" s="483">
        <f t="shared" si="20"/>
        <v>233</v>
      </c>
    </row>
    <row r="394" spans="1:63" x14ac:dyDescent="0.45">
      <c r="A394" s="480" t="s">
        <v>1078</v>
      </c>
      <c r="B394" s="480" t="s">
        <v>461</v>
      </c>
      <c r="C394" s="480" t="s">
        <v>11</v>
      </c>
      <c r="D394" s="480" t="s">
        <v>702</v>
      </c>
      <c r="E394" s="480" t="s">
        <v>725</v>
      </c>
      <c r="F394" s="480">
        <v>0</v>
      </c>
      <c r="G394" s="480">
        <v>0</v>
      </c>
      <c r="H394" s="480">
        <v>31</v>
      </c>
      <c r="I394" s="480">
        <v>30</v>
      </c>
      <c r="J394" s="480">
        <v>44</v>
      </c>
      <c r="K394" s="480">
        <v>41</v>
      </c>
      <c r="L394" s="480">
        <v>57</v>
      </c>
      <c r="M394" s="480">
        <v>62</v>
      </c>
      <c r="N394" s="480">
        <v>68</v>
      </c>
      <c r="O394" s="480">
        <v>63</v>
      </c>
      <c r="P394" s="480">
        <v>95</v>
      </c>
      <c r="Q394" s="480">
        <v>58</v>
      </c>
      <c r="R394" s="480">
        <v>76</v>
      </c>
      <c r="S394" s="480">
        <v>94</v>
      </c>
      <c r="T394" s="480">
        <v>76</v>
      </c>
      <c r="U394" s="480">
        <v>70</v>
      </c>
      <c r="V394" s="480">
        <v>84</v>
      </c>
      <c r="W394" s="480">
        <v>73</v>
      </c>
      <c r="X394" s="480">
        <v>90</v>
      </c>
      <c r="Y394" s="480">
        <v>67</v>
      </c>
      <c r="Z394" s="480">
        <v>29</v>
      </c>
      <c r="AA394" s="480">
        <v>13</v>
      </c>
      <c r="AB394" s="480">
        <v>33</v>
      </c>
      <c r="AC394" s="480">
        <v>42</v>
      </c>
      <c r="AD394" s="480">
        <v>33</v>
      </c>
      <c r="AE394" s="480">
        <v>28</v>
      </c>
      <c r="AF394" s="480">
        <v>0</v>
      </c>
      <c r="AG394" s="480">
        <v>0</v>
      </c>
      <c r="AH394" s="480">
        <v>0</v>
      </c>
      <c r="AI394" s="480">
        <v>0</v>
      </c>
      <c r="AJ394" s="480">
        <v>0</v>
      </c>
      <c r="AK394" s="480">
        <v>0</v>
      </c>
      <c r="AL394" s="480">
        <v>0</v>
      </c>
      <c r="AM394" s="480">
        <v>0</v>
      </c>
      <c r="AN394" s="480">
        <v>0</v>
      </c>
      <c r="AO394" s="480">
        <v>0</v>
      </c>
      <c r="AP394" s="480">
        <v>0</v>
      </c>
      <c r="AQ394" s="480">
        <v>0</v>
      </c>
      <c r="AR394" s="480">
        <v>0</v>
      </c>
      <c r="AS394" s="480">
        <v>0</v>
      </c>
      <c r="AT394" s="480">
        <v>0</v>
      </c>
      <c r="AU394" s="480">
        <v>0</v>
      </c>
      <c r="AV394" s="480">
        <v>0</v>
      </c>
      <c r="AW394" s="480">
        <v>0</v>
      </c>
      <c r="AX394" s="480">
        <v>0</v>
      </c>
      <c r="AY394" s="480">
        <v>0</v>
      </c>
      <c r="AZ394" s="480">
        <v>0</v>
      </c>
      <c r="BA394" s="480">
        <v>0</v>
      </c>
      <c r="BB394" s="480">
        <v>0</v>
      </c>
      <c r="BC394" s="480">
        <v>0</v>
      </c>
      <c r="BD394" s="480">
        <v>0</v>
      </c>
      <c r="BE394" s="480">
        <v>0</v>
      </c>
      <c r="BF394" s="481">
        <f t="shared" si="18"/>
        <v>716</v>
      </c>
      <c r="BG394" s="481">
        <f t="shared" si="18"/>
        <v>641</v>
      </c>
      <c r="BH394" s="482">
        <f t="shared" si="19"/>
        <v>0</v>
      </c>
      <c r="BI394" s="482">
        <f t="shared" si="19"/>
        <v>0</v>
      </c>
      <c r="BJ394" s="483">
        <f t="shared" si="20"/>
        <v>716</v>
      </c>
      <c r="BK394" s="483">
        <f t="shared" si="20"/>
        <v>641</v>
      </c>
    </row>
    <row r="395" spans="1:63" x14ac:dyDescent="0.45">
      <c r="A395" s="480" t="s">
        <v>1079</v>
      </c>
      <c r="B395" s="480" t="s">
        <v>461</v>
      </c>
      <c r="C395" s="480" t="s">
        <v>11</v>
      </c>
      <c r="D395" s="480" t="s">
        <v>702</v>
      </c>
      <c r="E395" s="480" t="s">
        <v>725</v>
      </c>
      <c r="F395" s="480">
        <v>0</v>
      </c>
      <c r="G395" s="480">
        <v>0</v>
      </c>
      <c r="H395" s="480">
        <v>2</v>
      </c>
      <c r="I395" s="480">
        <v>5</v>
      </c>
      <c r="J395" s="480">
        <v>2</v>
      </c>
      <c r="K395" s="480">
        <v>2</v>
      </c>
      <c r="L395" s="480">
        <v>5</v>
      </c>
      <c r="M395" s="480">
        <v>4</v>
      </c>
      <c r="N395" s="480">
        <v>5</v>
      </c>
      <c r="O395" s="480">
        <v>3</v>
      </c>
      <c r="P395" s="480">
        <v>3</v>
      </c>
      <c r="Q395" s="480">
        <v>5</v>
      </c>
      <c r="R395" s="480">
        <v>2</v>
      </c>
      <c r="S395" s="480">
        <v>2</v>
      </c>
      <c r="T395" s="480">
        <v>1</v>
      </c>
      <c r="U395" s="480">
        <v>3</v>
      </c>
      <c r="V395" s="480">
        <v>3</v>
      </c>
      <c r="W395" s="480">
        <v>2</v>
      </c>
      <c r="X395" s="480">
        <v>1</v>
      </c>
      <c r="Y395" s="480">
        <v>3</v>
      </c>
      <c r="Z395" s="480">
        <v>0</v>
      </c>
      <c r="AA395" s="480">
        <v>0</v>
      </c>
      <c r="AB395" s="480">
        <v>0</v>
      </c>
      <c r="AC395" s="480">
        <v>0</v>
      </c>
      <c r="AD395" s="480">
        <v>0</v>
      </c>
      <c r="AE395" s="480">
        <v>0</v>
      </c>
      <c r="AF395" s="480">
        <v>0</v>
      </c>
      <c r="AG395" s="480">
        <v>0</v>
      </c>
      <c r="AH395" s="480">
        <v>0</v>
      </c>
      <c r="AI395" s="480">
        <v>0</v>
      </c>
      <c r="AJ395" s="480">
        <v>0</v>
      </c>
      <c r="AK395" s="480">
        <v>0</v>
      </c>
      <c r="AL395" s="480">
        <v>0</v>
      </c>
      <c r="AM395" s="480">
        <v>0</v>
      </c>
      <c r="AN395" s="480">
        <v>0</v>
      </c>
      <c r="AO395" s="480">
        <v>0</v>
      </c>
      <c r="AP395" s="480">
        <v>0</v>
      </c>
      <c r="AQ395" s="480">
        <v>0</v>
      </c>
      <c r="AR395" s="480">
        <v>0</v>
      </c>
      <c r="AS395" s="480">
        <v>0</v>
      </c>
      <c r="AT395" s="480">
        <v>0</v>
      </c>
      <c r="AU395" s="480">
        <v>0</v>
      </c>
      <c r="AV395" s="480">
        <v>0</v>
      </c>
      <c r="AW395" s="480">
        <v>0</v>
      </c>
      <c r="AX395" s="480">
        <v>0</v>
      </c>
      <c r="AY395" s="480">
        <v>0</v>
      </c>
      <c r="AZ395" s="480">
        <v>0</v>
      </c>
      <c r="BA395" s="480">
        <v>0</v>
      </c>
      <c r="BB395" s="480">
        <v>0</v>
      </c>
      <c r="BC395" s="480">
        <v>0</v>
      </c>
      <c r="BD395" s="480">
        <v>0</v>
      </c>
      <c r="BE395" s="480">
        <v>0</v>
      </c>
      <c r="BF395" s="481">
        <f t="shared" si="18"/>
        <v>24</v>
      </c>
      <c r="BG395" s="481">
        <f t="shared" si="18"/>
        <v>29</v>
      </c>
      <c r="BH395" s="482">
        <f t="shared" si="19"/>
        <v>0</v>
      </c>
      <c r="BI395" s="482">
        <f t="shared" si="19"/>
        <v>0</v>
      </c>
      <c r="BJ395" s="483">
        <f t="shared" si="20"/>
        <v>24</v>
      </c>
      <c r="BK395" s="483">
        <f t="shared" si="20"/>
        <v>29</v>
      </c>
    </row>
    <row r="396" spans="1:63" x14ac:dyDescent="0.45">
      <c r="A396" s="480" t="s">
        <v>1080</v>
      </c>
      <c r="B396" s="480" t="s">
        <v>461</v>
      </c>
      <c r="C396" s="480" t="s">
        <v>11</v>
      </c>
      <c r="D396" s="480" t="s">
        <v>702</v>
      </c>
      <c r="E396" s="480" t="s">
        <v>725</v>
      </c>
      <c r="F396" s="480">
        <v>0</v>
      </c>
      <c r="G396" s="480">
        <v>0</v>
      </c>
      <c r="H396" s="480">
        <v>0</v>
      </c>
      <c r="I396" s="480">
        <v>0</v>
      </c>
      <c r="J396" s="480">
        <v>13</v>
      </c>
      <c r="K396" s="480">
        <v>14</v>
      </c>
      <c r="L396" s="480">
        <v>14</v>
      </c>
      <c r="M396" s="480">
        <v>17</v>
      </c>
      <c r="N396" s="480">
        <v>17</v>
      </c>
      <c r="O396" s="480">
        <v>16</v>
      </c>
      <c r="P396" s="480">
        <v>14</v>
      </c>
      <c r="Q396" s="480">
        <v>16</v>
      </c>
      <c r="R396" s="480">
        <v>22</v>
      </c>
      <c r="S396" s="480">
        <v>22</v>
      </c>
      <c r="T396" s="480">
        <v>16</v>
      </c>
      <c r="U396" s="480">
        <v>13</v>
      </c>
      <c r="V396" s="480">
        <v>15</v>
      </c>
      <c r="W396" s="480">
        <v>16</v>
      </c>
      <c r="X396" s="480">
        <v>15</v>
      </c>
      <c r="Y396" s="480">
        <v>9</v>
      </c>
      <c r="Z396" s="480">
        <v>17</v>
      </c>
      <c r="AA396" s="480">
        <v>12</v>
      </c>
      <c r="AB396" s="480">
        <v>8</v>
      </c>
      <c r="AC396" s="480">
        <v>9</v>
      </c>
      <c r="AD396" s="480">
        <v>7</v>
      </c>
      <c r="AE396" s="480">
        <v>9</v>
      </c>
      <c r="AF396" s="480">
        <v>0</v>
      </c>
      <c r="AG396" s="480">
        <v>0</v>
      </c>
      <c r="AH396" s="480">
        <v>0</v>
      </c>
      <c r="AI396" s="480">
        <v>0</v>
      </c>
      <c r="AJ396" s="480">
        <v>0</v>
      </c>
      <c r="AK396" s="480">
        <v>0</v>
      </c>
      <c r="AL396" s="480">
        <v>0</v>
      </c>
      <c r="AM396" s="480">
        <v>0</v>
      </c>
      <c r="AN396" s="480">
        <v>0</v>
      </c>
      <c r="AO396" s="480">
        <v>0</v>
      </c>
      <c r="AP396" s="480">
        <v>0</v>
      </c>
      <c r="AQ396" s="480">
        <v>0</v>
      </c>
      <c r="AR396" s="480">
        <v>0</v>
      </c>
      <c r="AS396" s="480">
        <v>0</v>
      </c>
      <c r="AT396" s="480">
        <v>0</v>
      </c>
      <c r="AU396" s="480">
        <v>0</v>
      </c>
      <c r="AV396" s="480">
        <v>0</v>
      </c>
      <c r="AW396" s="480">
        <v>0</v>
      </c>
      <c r="AX396" s="480">
        <v>0</v>
      </c>
      <c r="AY396" s="480">
        <v>0</v>
      </c>
      <c r="AZ396" s="480">
        <v>0</v>
      </c>
      <c r="BA396" s="480">
        <v>0</v>
      </c>
      <c r="BB396" s="480">
        <v>0</v>
      </c>
      <c r="BC396" s="480">
        <v>0</v>
      </c>
      <c r="BD396" s="480">
        <v>0</v>
      </c>
      <c r="BE396" s="480">
        <v>0</v>
      </c>
      <c r="BF396" s="481">
        <f t="shared" si="18"/>
        <v>158</v>
      </c>
      <c r="BG396" s="481">
        <f t="shared" si="18"/>
        <v>153</v>
      </c>
      <c r="BH396" s="482">
        <f t="shared" si="19"/>
        <v>0</v>
      </c>
      <c r="BI396" s="482">
        <f t="shared" si="19"/>
        <v>0</v>
      </c>
      <c r="BJ396" s="483">
        <f t="shared" si="20"/>
        <v>158</v>
      </c>
      <c r="BK396" s="483">
        <f t="shared" si="20"/>
        <v>153</v>
      </c>
    </row>
    <row r="397" spans="1:63" x14ac:dyDescent="0.45">
      <c r="A397" s="480" t="s">
        <v>1081</v>
      </c>
      <c r="B397" s="480" t="s">
        <v>461</v>
      </c>
      <c r="C397" s="480" t="s">
        <v>11</v>
      </c>
      <c r="D397" s="480" t="s">
        <v>702</v>
      </c>
      <c r="E397" s="480" t="s">
        <v>725</v>
      </c>
      <c r="F397" s="480">
        <v>0</v>
      </c>
      <c r="G397" s="480">
        <v>0</v>
      </c>
      <c r="H397" s="480">
        <v>0</v>
      </c>
      <c r="I397" s="480">
        <v>0</v>
      </c>
      <c r="J397" s="480">
        <v>3</v>
      </c>
      <c r="K397" s="480">
        <v>0</v>
      </c>
      <c r="L397" s="480">
        <v>12</v>
      </c>
      <c r="M397" s="480">
        <v>8</v>
      </c>
      <c r="N397" s="480">
        <v>10</v>
      </c>
      <c r="O397" s="480">
        <v>7</v>
      </c>
      <c r="P397" s="480">
        <v>0</v>
      </c>
      <c r="Q397" s="480">
        <v>3</v>
      </c>
      <c r="R397" s="480">
        <v>5</v>
      </c>
      <c r="S397" s="480">
        <v>1</v>
      </c>
      <c r="T397" s="480">
        <v>0</v>
      </c>
      <c r="U397" s="480">
        <v>3</v>
      </c>
      <c r="V397" s="480">
        <v>2</v>
      </c>
      <c r="W397" s="480">
        <v>1</v>
      </c>
      <c r="X397" s="480">
        <v>0</v>
      </c>
      <c r="Y397" s="480">
        <v>0</v>
      </c>
      <c r="Z397" s="480">
        <v>0</v>
      </c>
      <c r="AA397" s="480">
        <v>0</v>
      </c>
      <c r="AB397" s="480">
        <v>0</v>
      </c>
      <c r="AC397" s="480">
        <v>0</v>
      </c>
      <c r="AD397" s="480">
        <v>0</v>
      </c>
      <c r="AE397" s="480">
        <v>0</v>
      </c>
      <c r="AF397" s="480">
        <v>0</v>
      </c>
      <c r="AG397" s="480">
        <v>0</v>
      </c>
      <c r="AH397" s="480">
        <v>0</v>
      </c>
      <c r="AI397" s="480">
        <v>0</v>
      </c>
      <c r="AJ397" s="480">
        <v>0</v>
      </c>
      <c r="AK397" s="480">
        <v>0</v>
      </c>
      <c r="AL397" s="480">
        <v>0</v>
      </c>
      <c r="AM397" s="480">
        <v>0</v>
      </c>
      <c r="AN397" s="480">
        <v>0</v>
      </c>
      <c r="AO397" s="480">
        <v>0</v>
      </c>
      <c r="AP397" s="480">
        <v>0</v>
      </c>
      <c r="AQ397" s="480">
        <v>0</v>
      </c>
      <c r="AR397" s="480">
        <v>0</v>
      </c>
      <c r="AS397" s="480">
        <v>0</v>
      </c>
      <c r="AT397" s="480">
        <v>0</v>
      </c>
      <c r="AU397" s="480">
        <v>0</v>
      </c>
      <c r="AV397" s="480">
        <v>0</v>
      </c>
      <c r="AW397" s="480">
        <v>0</v>
      </c>
      <c r="AX397" s="480">
        <v>0</v>
      </c>
      <c r="AY397" s="480">
        <v>0</v>
      </c>
      <c r="AZ397" s="480">
        <v>0</v>
      </c>
      <c r="BA397" s="480">
        <v>0</v>
      </c>
      <c r="BB397" s="480">
        <v>0</v>
      </c>
      <c r="BC397" s="480">
        <v>0</v>
      </c>
      <c r="BD397" s="480">
        <v>0</v>
      </c>
      <c r="BE397" s="480">
        <v>0</v>
      </c>
      <c r="BF397" s="481">
        <f t="shared" si="18"/>
        <v>32</v>
      </c>
      <c r="BG397" s="481">
        <f t="shared" si="18"/>
        <v>23</v>
      </c>
      <c r="BH397" s="482">
        <f t="shared" si="19"/>
        <v>0</v>
      </c>
      <c r="BI397" s="482">
        <f t="shared" si="19"/>
        <v>0</v>
      </c>
      <c r="BJ397" s="483">
        <f t="shared" si="20"/>
        <v>32</v>
      </c>
      <c r="BK397" s="483">
        <f t="shared" si="20"/>
        <v>23</v>
      </c>
    </row>
    <row r="398" spans="1:63" x14ac:dyDescent="0.45">
      <c r="A398" s="480" t="s">
        <v>1082</v>
      </c>
      <c r="B398" s="480" t="s">
        <v>461</v>
      </c>
      <c r="C398" s="480" t="s">
        <v>11</v>
      </c>
      <c r="D398" s="480" t="s">
        <v>702</v>
      </c>
      <c r="E398" s="480" t="s">
        <v>725</v>
      </c>
      <c r="F398" s="480">
        <v>0</v>
      </c>
      <c r="G398" s="480">
        <v>0</v>
      </c>
      <c r="H398" s="480">
        <v>4</v>
      </c>
      <c r="I398" s="480">
        <v>2</v>
      </c>
      <c r="J398" s="480">
        <v>3</v>
      </c>
      <c r="K398" s="480">
        <v>0</v>
      </c>
      <c r="L398" s="480">
        <v>4</v>
      </c>
      <c r="M398" s="480">
        <v>7</v>
      </c>
      <c r="N398" s="480">
        <v>3</v>
      </c>
      <c r="O398" s="480">
        <v>2</v>
      </c>
      <c r="P398" s="480">
        <v>5</v>
      </c>
      <c r="Q398" s="480">
        <v>2</v>
      </c>
      <c r="R398" s="480">
        <v>3</v>
      </c>
      <c r="S398" s="480">
        <v>2</v>
      </c>
      <c r="T398" s="480">
        <v>3</v>
      </c>
      <c r="U398" s="480">
        <v>2</v>
      </c>
      <c r="V398" s="480">
        <v>2</v>
      </c>
      <c r="W398" s="480">
        <v>2</v>
      </c>
      <c r="X398" s="480">
        <v>1</v>
      </c>
      <c r="Y398" s="480">
        <v>0</v>
      </c>
      <c r="Z398" s="480">
        <v>0</v>
      </c>
      <c r="AA398" s="480">
        <v>0</v>
      </c>
      <c r="AB398" s="480">
        <v>0</v>
      </c>
      <c r="AC398" s="480">
        <v>0</v>
      </c>
      <c r="AD398" s="480">
        <v>0</v>
      </c>
      <c r="AE398" s="480">
        <v>0</v>
      </c>
      <c r="AF398" s="480">
        <v>0</v>
      </c>
      <c r="AG398" s="480">
        <v>0</v>
      </c>
      <c r="AH398" s="480">
        <v>0</v>
      </c>
      <c r="AI398" s="480">
        <v>0</v>
      </c>
      <c r="AJ398" s="480">
        <v>0</v>
      </c>
      <c r="AK398" s="480">
        <v>0</v>
      </c>
      <c r="AL398" s="480">
        <v>0</v>
      </c>
      <c r="AM398" s="480">
        <v>0</v>
      </c>
      <c r="AN398" s="480">
        <v>0</v>
      </c>
      <c r="AO398" s="480">
        <v>0</v>
      </c>
      <c r="AP398" s="480">
        <v>0</v>
      </c>
      <c r="AQ398" s="480">
        <v>0</v>
      </c>
      <c r="AR398" s="480">
        <v>0</v>
      </c>
      <c r="AS398" s="480">
        <v>0</v>
      </c>
      <c r="AT398" s="480">
        <v>0</v>
      </c>
      <c r="AU398" s="480">
        <v>0</v>
      </c>
      <c r="AV398" s="480">
        <v>0</v>
      </c>
      <c r="AW398" s="480">
        <v>0</v>
      </c>
      <c r="AX398" s="480">
        <v>0</v>
      </c>
      <c r="AY398" s="480">
        <v>0</v>
      </c>
      <c r="AZ398" s="480">
        <v>0</v>
      </c>
      <c r="BA398" s="480">
        <v>0</v>
      </c>
      <c r="BB398" s="480">
        <v>0</v>
      </c>
      <c r="BC398" s="480">
        <v>0</v>
      </c>
      <c r="BD398" s="480">
        <v>0</v>
      </c>
      <c r="BE398" s="480">
        <v>0</v>
      </c>
      <c r="BF398" s="481">
        <f t="shared" si="18"/>
        <v>28</v>
      </c>
      <c r="BG398" s="481">
        <f t="shared" si="18"/>
        <v>19</v>
      </c>
      <c r="BH398" s="482">
        <f t="shared" si="19"/>
        <v>0</v>
      </c>
      <c r="BI398" s="482">
        <f t="shared" si="19"/>
        <v>0</v>
      </c>
      <c r="BJ398" s="483">
        <f t="shared" si="20"/>
        <v>28</v>
      </c>
      <c r="BK398" s="483">
        <f t="shared" si="20"/>
        <v>19</v>
      </c>
    </row>
    <row r="399" spans="1:63" ht="24.9" x14ac:dyDescent="0.45">
      <c r="A399" s="480" t="s">
        <v>1083</v>
      </c>
      <c r="B399" s="480" t="s">
        <v>461</v>
      </c>
      <c r="C399" s="480" t="s">
        <v>11</v>
      </c>
      <c r="D399" s="480" t="s">
        <v>706</v>
      </c>
      <c r="E399" s="480" t="s">
        <v>707</v>
      </c>
      <c r="F399" s="480">
        <v>0</v>
      </c>
      <c r="G399" s="480">
        <v>0</v>
      </c>
      <c r="H399" s="480">
        <v>6</v>
      </c>
      <c r="I399" s="480">
        <v>8</v>
      </c>
      <c r="J399" s="480">
        <v>9</v>
      </c>
      <c r="K399" s="480">
        <v>9</v>
      </c>
      <c r="L399" s="480">
        <v>14</v>
      </c>
      <c r="M399" s="480">
        <v>11</v>
      </c>
      <c r="N399" s="480">
        <v>13</v>
      </c>
      <c r="O399" s="480">
        <v>5</v>
      </c>
      <c r="P399" s="480">
        <v>13</v>
      </c>
      <c r="Q399" s="480">
        <v>4</v>
      </c>
      <c r="R399" s="480">
        <v>13</v>
      </c>
      <c r="S399" s="480">
        <v>11</v>
      </c>
      <c r="T399" s="480">
        <v>9</v>
      </c>
      <c r="U399" s="480">
        <v>9</v>
      </c>
      <c r="V399" s="480">
        <v>9</v>
      </c>
      <c r="W399" s="480">
        <v>5</v>
      </c>
      <c r="X399" s="480">
        <v>9</v>
      </c>
      <c r="Y399" s="480">
        <v>5</v>
      </c>
      <c r="Z399" s="480">
        <v>0</v>
      </c>
      <c r="AA399" s="480">
        <v>0</v>
      </c>
      <c r="AB399" s="480">
        <v>0</v>
      </c>
      <c r="AC399" s="480">
        <v>0</v>
      </c>
      <c r="AD399" s="480">
        <v>0</v>
      </c>
      <c r="AE399" s="480">
        <v>0</v>
      </c>
      <c r="AF399" s="480">
        <v>0</v>
      </c>
      <c r="AG399" s="480">
        <v>0</v>
      </c>
      <c r="AH399" s="480">
        <v>0</v>
      </c>
      <c r="AI399" s="480">
        <v>0</v>
      </c>
      <c r="AJ399" s="480">
        <v>0</v>
      </c>
      <c r="AK399" s="480">
        <v>0</v>
      </c>
      <c r="AL399" s="480">
        <v>0</v>
      </c>
      <c r="AM399" s="480">
        <v>0</v>
      </c>
      <c r="AN399" s="480">
        <v>0</v>
      </c>
      <c r="AO399" s="480">
        <v>0</v>
      </c>
      <c r="AP399" s="480">
        <v>0</v>
      </c>
      <c r="AQ399" s="480">
        <v>0</v>
      </c>
      <c r="AR399" s="480">
        <v>0</v>
      </c>
      <c r="AS399" s="480">
        <v>0</v>
      </c>
      <c r="AT399" s="480">
        <v>0</v>
      </c>
      <c r="AU399" s="480">
        <v>0</v>
      </c>
      <c r="AV399" s="480">
        <v>0</v>
      </c>
      <c r="AW399" s="480">
        <v>0</v>
      </c>
      <c r="AX399" s="480">
        <v>0</v>
      </c>
      <c r="AY399" s="480">
        <v>0</v>
      </c>
      <c r="AZ399" s="480">
        <v>0</v>
      </c>
      <c r="BA399" s="480">
        <v>0</v>
      </c>
      <c r="BB399" s="480">
        <v>0</v>
      </c>
      <c r="BC399" s="480">
        <v>0</v>
      </c>
      <c r="BD399" s="480">
        <v>0</v>
      </c>
      <c r="BE399" s="480">
        <v>0</v>
      </c>
      <c r="BF399" s="481">
        <f t="shared" si="18"/>
        <v>95</v>
      </c>
      <c r="BG399" s="481">
        <f t="shared" si="18"/>
        <v>67</v>
      </c>
      <c r="BH399" s="482">
        <f t="shared" si="19"/>
        <v>0</v>
      </c>
      <c r="BI399" s="482">
        <f t="shared" si="19"/>
        <v>0</v>
      </c>
      <c r="BJ399" s="483">
        <f t="shared" si="20"/>
        <v>95</v>
      </c>
      <c r="BK399" s="483">
        <f t="shared" si="20"/>
        <v>67</v>
      </c>
    </row>
    <row r="400" spans="1:63" x14ac:dyDescent="0.45">
      <c r="A400" s="480" t="s">
        <v>1084</v>
      </c>
      <c r="B400" s="480" t="s">
        <v>461</v>
      </c>
      <c r="C400" s="480" t="s">
        <v>11</v>
      </c>
      <c r="D400" s="480" t="s">
        <v>702</v>
      </c>
      <c r="E400" s="480" t="s">
        <v>725</v>
      </c>
      <c r="F400" s="480">
        <v>0</v>
      </c>
      <c r="G400" s="480">
        <v>0</v>
      </c>
      <c r="H400" s="480">
        <v>0</v>
      </c>
      <c r="I400" s="480">
        <v>0</v>
      </c>
      <c r="J400" s="480">
        <v>9</v>
      </c>
      <c r="K400" s="480">
        <v>9</v>
      </c>
      <c r="L400" s="480">
        <v>12</v>
      </c>
      <c r="M400" s="480">
        <v>11</v>
      </c>
      <c r="N400" s="480">
        <v>21</v>
      </c>
      <c r="O400" s="480">
        <v>10</v>
      </c>
      <c r="P400" s="480">
        <v>8</v>
      </c>
      <c r="Q400" s="480">
        <v>9</v>
      </c>
      <c r="R400" s="480">
        <v>16</v>
      </c>
      <c r="S400" s="480">
        <v>10</v>
      </c>
      <c r="T400" s="480">
        <v>17</v>
      </c>
      <c r="U400" s="480">
        <v>10</v>
      </c>
      <c r="V400" s="480">
        <v>10</v>
      </c>
      <c r="W400" s="480">
        <v>15</v>
      </c>
      <c r="X400" s="480">
        <v>7</v>
      </c>
      <c r="Y400" s="480">
        <v>18</v>
      </c>
      <c r="Z400" s="480">
        <v>24</v>
      </c>
      <c r="AA400" s="480">
        <v>11</v>
      </c>
      <c r="AB400" s="480">
        <v>20</v>
      </c>
      <c r="AC400" s="480">
        <v>15</v>
      </c>
      <c r="AD400" s="480">
        <v>15</v>
      </c>
      <c r="AE400" s="480">
        <v>9</v>
      </c>
      <c r="AF400" s="480">
        <v>0</v>
      </c>
      <c r="AG400" s="480">
        <v>0</v>
      </c>
      <c r="AH400" s="480">
        <v>0</v>
      </c>
      <c r="AI400" s="480">
        <v>0</v>
      </c>
      <c r="AJ400" s="480">
        <v>0</v>
      </c>
      <c r="AK400" s="480">
        <v>0</v>
      </c>
      <c r="AL400" s="480">
        <v>0</v>
      </c>
      <c r="AM400" s="480">
        <v>0</v>
      </c>
      <c r="AN400" s="480">
        <v>0</v>
      </c>
      <c r="AO400" s="480">
        <v>0</v>
      </c>
      <c r="AP400" s="480">
        <v>0</v>
      </c>
      <c r="AQ400" s="480">
        <v>0</v>
      </c>
      <c r="AR400" s="480">
        <v>0</v>
      </c>
      <c r="AS400" s="480">
        <v>0</v>
      </c>
      <c r="AT400" s="480">
        <v>0</v>
      </c>
      <c r="AU400" s="480">
        <v>0</v>
      </c>
      <c r="AV400" s="480">
        <v>0</v>
      </c>
      <c r="AW400" s="480">
        <v>0</v>
      </c>
      <c r="AX400" s="480">
        <v>0</v>
      </c>
      <c r="AY400" s="480">
        <v>0</v>
      </c>
      <c r="AZ400" s="480">
        <v>0</v>
      </c>
      <c r="BA400" s="480">
        <v>0</v>
      </c>
      <c r="BB400" s="480">
        <v>0</v>
      </c>
      <c r="BC400" s="480">
        <v>0</v>
      </c>
      <c r="BD400" s="480">
        <v>0</v>
      </c>
      <c r="BE400" s="480">
        <v>0</v>
      </c>
      <c r="BF400" s="481">
        <f t="shared" si="18"/>
        <v>159</v>
      </c>
      <c r="BG400" s="481">
        <f t="shared" si="18"/>
        <v>127</v>
      </c>
      <c r="BH400" s="482">
        <f t="shared" si="19"/>
        <v>0</v>
      </c>
      <c r="BI400" s="482">
        <f t="shared" si="19"/>
        <v>0</v>
      </c>
      <c r="BJ400" s="483">
        <f t="shared" si="20"/>
        <v>159</v>
      </c>
      <c r="BK400" s="483">
        <f t="shared" si="20"/>
        <v>127</v>
      </c>
    </row>
    <row r="401" spans="1:63" x14ac:dyDescent="0.45">
      <c r="A401" s="480" t="s">
        <v>1085</v>
      </c>
      <c r="B401" s="480" t="s">
        <v>461</v>
      </c>
      <c r="C401" s="480" t="s">
        <v>11</v>
      </c>
      <c r="D401" s="480" t="s">
        <v>702</v>
      </c>
      <c r="E401" s="480" t="s">
        <v>725</v>
      </c>
      <c r="F401" s="480">
        <v>0</v>
      </c>
      <c r="G401" s="480">
        <v>0</v>
      </c>
      <c r="H401" s="480">
        <v>5</v>
      </c>
      <c r="I401" s="480">
        <v>3</v>
      </c>
      <c r="J401" s="480">
        <v>2</v>
      </c>
      <c r="K401" s="480">
        <v>6</v>
      </c>
      <c r="L401" s="480">
        <v>2</v>
      </c>
      <c r="M401" s="480">
        <v>5</v>
      </c>
      <c r="N401" s="480">
        <v>5</v>
      </c>
      <c r="O401" s="480">
        <v>7</v>
      </c>
      <c r="P401" s="480">
        <v>4</v>
      </c>
      <c r="Q401" s="480">
        <v>7</v>
      </c>
      <c r="R401" s="480">
        <v>3</v>
      </c>
      <c r="S401" s="480">
        <v>4</v>
      </c>
      <c r="T401" s="480">
        <v>6</v>
      </c>
      <c r="U401" s="480">
        <v>7</v>
      </c>
      <c r="V401" s="480">
        <v>5</v>
      </c>
      <c r="W401" s="480">
        <v>2</v>
      </c>
      <c r="X401" s="480">
        <v>8</v>
      </c>
      <c r="Y401" s="480">
        <v>3</v>
      </c>
      <c r="Z401" s="480">
        <v>0</v>
      </c>
      <c r="AA401" s="480">
        <v>0</v>
      </c>
      <c r="AB401" s="480">
        <v>0</v>
      </c>
      <c r="AC401" s="480">
        <v>0</v>
      </c>
      <c r="AD401" s="480">
        <v>0</v>
      </c>
      <c r="AE401" s="480">
        <v>0</v>
      </c>
      <c r="AF401" s="480">
        <v>0</v>
      </c>
      <c r="AG401" s="480">
        <v>0</v>
      </c>
      <c r="AH401" s="480">
        <v>0</v>
      </c>
      <c r="AI401" s="480">
        <v>0</v>
      </c>
      <c r="AJ401" s="480">
        <v>0</v>
      </c>
      <c r="AK401" s="480">
        <v>0</v>
      </c>
      <c r="AL401" s="480">
        <v>0</v>
      </c>
      <c r="AM401" s="480">
        <v>0</v>
      </c>
      <c r="AN401" s="480">
        <v>0</v>
      </c>
      <c r="AO401" s="480">
        <v>0</v>
      </c>
      <c r="AP401" s="480">
        <v>0</v>
      </c>
      <c r="AQ401" s="480">
        <v>0</v>
      </c>
      <c r="AR401" s="480">
        <v>0</v>
      </c>
      <c r="AS401" s="480">
        <v>0</v>
      </c>
      <c r="AT401" s="480">
        <v>0</v>
      </c>
      <c r="AU401" s="480">
        <v>0</v>
      </c>
      <c r="AV401" s="480">
        <v>0</v>
      </c>
      <c r="AW401" s="480">
        <v>0</v>
      </c>
      <c r="AX401" s="480">
        <v>0</v>
      </c>
      <c r="AY401" s="480">
        <v>0</v>
      </c>
      <c r="AZ401" s="480">
        <v>0</v>
      </c>
      <c r="BA401" s="480">
        <v>0</v>
      </c>
      <c r="BB401" s="480">
        <v>0</v>
      </c>
      <c r="BC401" s="480">
        <v>0</v>
      </c>
      <c r="BD401" s="480">
        <v>0</v>
      </c>
      <c r="BE401" s="480">
        <v>0</v>
      </c>
      <c r="BF401" s="481">
        <f t="shared" si="18"/>
        <v>40</v>
      </c>
      <c r="BG401" s="481">
        <f t="shared" si="18"/>
        <v>44</v>
      </c>
      <c r="BH401" s="482">
        <f t="shared" si="19"/>
        <v>0</v>
      </c>
      <c r="BI401" s="482">
        <f t="shared" si="19"/>
        <v>0</v>
      </c>
      <c r="BJ401" s="483">
        <f t="shared" si="20"/>
        <v>40</v>
      </c>
      <c r="BK401" s="483">
        <f t="shared" si="20"/>
        <v>44</v>
      </c>
    </row>
    <row r="402" spans="1:63" x14ac:dyDescent="0.45">
      <c r="A402" s="480" t="s">
        <v>1086</v>
      </c>
      <c r="B402" s="480" t="s">
        <v>461</v>
      </c>
      <c r="C402" s="480" t="s">
        <v>11</v>
      </c>
      <c r="D402" s="480" t="s">
        <v>702</v>
      </c>
      <c r="E402" s="480" t="s">
        <v>725</v>
      </c>
      <c r="F402" s="480">
        <v>0</v>
      </c>
      <c r="G402" s="480">
        <v>0</v>
      </c>
      <c r="H402" s="480">
        <v>3</v>
      </c>
      <c r="I402" s="480">
        <v>4</v>
      </c>
      <c r="J402" s="480">
        <v>13</v>
      </c>
      <c r="K402" s="480">
        <v>4</v>
      </c>
      <c r="L402" s="480">
        <v>8</v>
      </c>
      <c r="M402" s="480">
        <v>2</v>
      </c>
      <c r="N402" s="480">
        <v>5</v>
      </c>
      <c r="O402" s="480">
        <v>1</v>
      </c>
      <c r="P402" s="480">
        <v>9</v>
      </c>
      <c r="Q402" s="480">
        <v>3</v>
      </c>
      <c r="R402" s="480">
        <v>5</v>
      </c>
      <c r="S402" s="480">
        <v>8</v>
      </c>
      <c r="T402" s="480">
        <v>7</v>
      </c>
      <c r="U402" s="480">
        <v>2</v>
      </c>
      <c r="V402" s="480">
        <v>8</v>
      </c>
      <c r="W402" s="480">
        <v>10</v>
      </c>
      <c r="X402" s="480">
        <v>4</v>
      </c>
      <c r="Y402" s="480">
        <v>3</v>
      </c>
      <c r="Z402" s="480">
        <v>0</v>
      </c>
      <c r="AA402" s="480">
        <v>0</v>
      </c>
      <c r="AB402" s="480">
        <v>0</v>
      </c>
      <c r="AC402" s="480">
        <v>0</v>
      </c>
      <c r="AD402" s="480">
        <v>0</v>
      </c>
      <c r="AE402" s="480">
        <v>0</v>
      </c>
      <c r="AF402" s="480">
        <v>0</v>
      </c>
      <c r="AG402" s="480">
        <v>0</v>
      </c>
      <c r="AH402" s="480">
        <v>0</v>
      </c>
      <c r="AI402" s="480">
        <v>0</v>
      </c>
      <c r="AJ402" s="480">
        <v>0</v>
      </c>
      <c r="AK402" s="480">
        <v>0</v>
      </c>
      <c r="AL402" s="480">
        <v>0</v>
      </c>
      <c r="AM402" s="480">
        <v>0</v>
      </c>
      <c r="AN402" s="480">
        <v>0</v>
      </c>
      <c r="AO402" s="480">
        <v>0</v>
      </c>
      <c r="AP402" s="480">
        <v>0</v>
      </c>
      <c r="AQ402" s="480">
        <v>0</v>
      </c>
      <c r="AR402" s="480">
        <v>0</v>
      </c>
      <c r="AS402" s="480">
        <v>0</v>
      </c>
      <c r="AT402" s="480">
        <v>0</v>
      </c>
      <c r="AU402" s="480">
        <v>0</v>
      </c>
      <c r="AV402" s="480">
        <v>0</v>
      </c>
      <c r="AW402" s="480">
        <v>0</v>
      </c>
      <c r="AX402" s="480">
        <v>0</v>
      </c>
      <c r="AY402" s="480">
        <v>0</v>
      </c>
      <c r="AZ402" s="480">
        <v>0</v>
      </c>
      <c r="BA402" s="480">
        <v>0</v>
      </c>
      <c r="BB402" s="480">
        <v>0</v>
      </c>
      <c r="BC402" s="480">
        <v>0</v>
      </c>
      <c r="BD402" s="480">
        <v>0</v>
      </c>
      <c r="BE402" s="480">
        <v>0</v>
      </c>
      <c r="BF402" s="481">
        <f t="shared" si="18"/>
        <v>62</v>
      </c>
      <c r="BG402" s="481">
        <f t="shared" si="18"/>
        <v>37</v>
      </c>
      <c r="BH402" s="482">
        <f t="shared" si="19"/>
        <v>0</v>
      </c>
      <c r="BI402" s="482">
        <f t="shared" si="19"/>
        <v>0</v>
      </c>
      <c r="BJ402" s="483">
        <f t="shared" si="20"/>
        <v>62</v>
      </c>
      <c r="BK402" s="483">
        <f t="shared" si="20"/>
        <v>37</v>
      </c>
    </row>
    <row r="403" spans="1:63" x14ac:dyDescent="0.45">
      <c r="A403" s="480" t="s">
        <v>1087</v>
      </c>
      <c r="B403" s="480" t="s">
        <v>461</v>
      </c>
      <c r="C403" s="480" t="s">
        <v>11</v>
      </c>
      <c r="D403" s="480" t="s">
        <v>702</v>
      </c>
      <c r="E403" s="480" t="s">
        <v>725</v>
      </c>
      <c r="F403" s="480">
        <v>0</v>
      </c>
      <c r="G403" s="480">
        <v>0</v>
      </c>
      <c r="H403" s="480">
        <v>0</v>
      </c>
      <c r="I403" s="480">
        <v>0</v>
      </c>
      <c r="J403" s="480">
        <v>0</v>
      </c>
      <c r="K403" s="480">
        <v>0</v>
      </c>
      <c r="L403" s="480">
        <v>0</v>
      </c>
      <c r="M403" s="480">
        <v>0</v>
      </c>
      <c r="N403" s="480">
        <v>0</v>
      </c>
      <c r="O403" s="480">
        <v>0</v>
      </c>
      <c r="P403" s="480">
        <v>0</v>
      </c>
      <c r="Q403" s="480">
        <v>0</v>
      </c>
      <c r="R403" s="480">
        <v>0</v>
      </c>
      <c r="S403" s="480">
        <v>0</v>
      </c>
      <c r="T403" s="480">
        <v>0</v>
      </c>
      <c r="U403" s="480">
        <v>0</v>
      </c>
      <c r="V403" s="480">
        <v>0</v>
      </c>
      <c r="W403" s="480">
        <v>0</v>
      </c>
      <c r="X403" s="480">
        <v>0</v>
      </c>
      <c r="Y403" s="480">
        <v>0</v>
      </c>
      <c r="Z403" s="480">
        <v>98</v>
      </c>
      <c r="AA403" s="480">
        <v>132</v>
      </c>
      <c r="AB403" s="480">
        <v>80</v>
      </c>
      <c r="AC403" s="480">
        <v>108</v>
      </c>
      <c r="AD403" s="480">
        <v>100</v>
      </c>
      <c r="AE403" s="480">
        <v>104</v>
      </c>
      <c r="AF403" s="480">
        <v>0</v>
      </c>
      <c r="AG403" s="480">
        <v>0</v>
      </c>
      <c r="AH403" s="480">
        <v>0</v>
      </c>
      <c r="AI403" s="480">
        <v>0</v>
      </c>
      <c r="AJ403" s="480">
        <v>0</v>
      </c>
      <c r="AK403" s="480">
        <v>0</v>
      </c>
      <c r="AL403" s="480">
        <v>0</v>
      </c>
      <c r="AM403" s="480">
        <v>0</v>
      </c>
      <c r="AN403" s="480">
        <v>0</v>
      </c>
      <c r="AO403" s="480">
        <v>0</v>
      </c>
      <c r="AP403" s="480">
        <v>0</v>
      </c>
      <c r="AQ403" s="480">
        <v>0</v>
      </c>
      <c r="AR403" s="480">
        <v>0</v>
      </c>
      <c r="AS403" s="480">
        <v>0</v>
      </c>
      <c r="AT403" s="480">
        <v>0</v>
      </c>
      <c r="AU403" s="480">
        <v>0</v>
      </c>
      <c r="AV403" s="480">
        <v>0</v>
      </c>
      <c r="AW403" s="480">
        <v>0</v>
      </c>
      <c r="AX403" s="480">
        <v>0</v>
      </c>
      <c r="AY403" s="480">
        <v>0</v>
      </c>
      <c r="AZ403" s="480">
        <v>0</v>
      </c>
      <c r="BA403" s="480">
        <v>0</v>
      </c>
      <c r="BB403" s="480">
        <v>0</v>
      </c>
      <c r="BC403" s="480">
        <v>0</v>
      </c>
      <c r="BD403" s="480">
        <v>0</v>
      </c>
      <c r="BE403" s="480">
        <v>0</v>
      </c>
      <c r="BF403" s="481">
        <f t="shared" si="18"/>
        <v>278</v>
      </c>
      <c r="BG403" s="481">
        <f t="shared" si="18"/>
        <v>344</v>
      </c>
      <c r="BH403" s="482">
        <f t="shared" si="19"/>
        <v>0</v>
      </c>
      <c r="BI403" s="482">
        <f t="shared" si="19"/>
        <v>0</v>
      </c>
      <c r="BJ403" s="483">
        <f t="shared" si="20"/>
        <v>278</v>
      </c>
      <c r="BK403" s="483">
        <f t="shared" si="20"/>
        <v>344</v>
      </c>
    </row>
    <row r="404" spans="1:63" x14ac:dyDescent="0.45">
      <c r="A404" s="480" t="s">
        <v>1088</v>
      </c>
      <c r="B404" s="480" t="s">
        <v>461</v>
      </c>
      <c r="C404" s="480" t="s">
        <v>11</v>
      </c>
      <c r="D404" s="480" t="s">
        <v>702</v>
      </c>
      <c r="E404" s="480" t="s">
        <v>725</v>
      </c>
      <c r="F404" s="480">
        <v>0</v>
      </c>
      <c r="G404" s="480">
        <v>0</v>
      </c>
      <c r="H404" s="480">
        <v>0</v>
      </c>
      <c r="I404" s="480">
        <v>0</v>
      </c>
      <c r="J404" s="480">
        <v>16</v>
      </c>
      <c r="K404" s="480">
        <v>6</v>
      </c>
      <c r="L404" s="480">
        <v>16</v>
      </c>
      <c r="M404" s="480">
        <v>13</v>
      </c>
      <c r="N404" s="480">
        <v>11</v>
      </c>
      <c r="O404" s="480">
        <v>8</v>
      </c>
      <c r="P404" s="480">
        <v>11</v>
      </c>
      <c r="Q404" s="480">
        <v>13</v>
      </c>
      <c r="R404" s="480">
        <v>9</v>
      </c>
      <c r="S404" s="480">
        <v>8</v>
      </c>
      <c r="T404" s="480">
        <v>15</v>
      </c>
      <c r="U404" s="480">
        <v>10</v>
      </c>
      <c r="V404" s="480">
        <v>15</v>
      </c>
      <c r="W404" s="480">
        <v>11</v>
      </c>
      <c r="X404" s="480">
        <v>12</v>
      </c>
      <c r="Y404" s="480">
        <v>13</v>
      </c>
      <c r="Z404" s="480">
        <v>11</v>
      </c>
      <c r="AA404" s="480">
        <v>15</v>
      </c>
      <c r="AB404" s="480">
        <v>5</v>
      </c>
      <c r="AC404" s="480">
        <v>9</v>
      </c>
      <c r="AD404" s="480">
        <v>14</v>
      </c>
      <c r="AE404" s="480">
        <v>7</v>
      </c>
      <c r="AF404" s="480">
        <v>0</v>
      </c>
      <c r="AG404" s="480">
        <v>0</v>
      </c>
      <c r="AH404" s="480">
        <v>0</v>
      </c>
      <c r="AI404" s="480">
        <v>0</v>
      </c>
      <c r="AJ404" s="480">
        <v>0</v>
      </c>
      <c r="AK404" s="480">
        <v>0</v>
      </c>
      <c r="AL404" s="480">
        <v>0</v>
      </c>
      <c r="AM404" s="480">
        <v>0</v>
      </c>
      <c r="AN404" s="480">
        <v>0</v>
      </c>
      <c r="AO404" s="480">
        <v>0</v>
      </c>
      <c r="AP404" s="480">
        <v>0</v>
      </c>
      <c r="AQ404" s="480">
        <v>0</v>
      </c>
      <c r="AR404" s="480">
        <v>0</v>
      </c>
      <c r="AS404" s="480">
        <v>0</v>
      </c>
      <c r="AT404" s="480">
        <v>0</v>
      </c>
      <c r="AU404" s="480">
        <v>0</v>
      </c>
      <c r="AV404" s="480">
        <v>0</v>
      </c>
      <c r="AW404" s="480">
        <v>0</v>
      </c>
      <c r="AX404" s="480">
        <v>0</v>
      </c>
      <c r="AY404" s="480">
        <v>0</v>
      </c>
      <c r="AZ404" s="480">
        <v>0</v>
      </c>
      <c r="BA404" s="480">
        <v>0</v>
      </c>
      <c r="BB404" s="480">
        <v>0</v>
      </c>
      <c r="BC404" s="480">
        <v>0</v>
      </c>
      <c r="BD404" s="480">
        <v>0</v>
      </c>
      <c r="BE404" s="480">
        <v>0</v>
      </c>
      <c r="BF404" s="481">
        <f t="shared" si="18"/>
        <v>135</v>
      </c>
      <c r="BG404" s="481">
        <f t="shared" si="18"/>
        <v>113</v>
      </c>
      <c r="BH404" s="482">
        <f t="shared" si="19"/>
        <v>0</v>
      </c>
      <c r="BI404" s="482">
        <f t="shared" si="19"/>
        <v>0</v>
      </c>
      <c r="BJ404" s="483">
        <f t="shared" si="20"/>
        <v>135</v>
      </c>
      <c r="BK404" s="483">
        <f t="shared" si="20"/>
        <v>113</v>
      </c>
    </row>
    <row r="405" spans="1:63" x14ac:dyDescent="0.45">
      <c r="A405" s="480" t="s">
        <v>1089</v>
      </c>
      <c r="B405" s="480" t="s">
        <v>461</v>
      </c>
      <c r="C405" s="480" t="s">
        <v>11</v>
      </c>
      <c r="D405" s="480" t="s">
        <v>702</v>
      </c>
      <c r="E405" s="480" t="s">
        <v>725</v>
      </c>
      <c r="F405" s="480">
        <v>0</v>
      </c>
      <c r="G405" s="480">
        <v>0</v>
      </c>
      <c r="H405" s="480">
        <v>4</v>
      </c>
      <c r="I405" s="480">
        <v>6</v>
      </c>
      <c r="J405" s="480">
        <v>7</v>
      </c>
      <c r="K405" s="480">
        <v>4</v>
      </c>
      <c r="L405" s="480">
        <v>3</v>
      </c>
      <c r="M405" s="480">
        <v>4</v>
      </c>
      <c r="N405" s="480">
        <v>3</v>
      </c>
      <c r="O405" s="480">
        <v>3</v>
      </c>
      <c r="P405" s="480">
        <v>4</v>
      </c>
      <c r="Q405" s="480">
        <v>0</v>
      </c>
      <c r="R405" s="480">
        <v>5</v>
      </c>
      <c r="S405" s="480">
        <v>8</v>
      </c>
      <c r="T405" s="480">
        <v>8</v>
      </c>
      <c r="U405" s="480">
        <v>4</v>
      </c>
      <c r="V405" s="480">
        <v>4</v>
      </c>
      <c r="W405" s="480">
        <v>4</v>
      </c>
      <c r="X405" s="480">
        <v>3</v>
      </c>
      <c r="Y405" s="480">
        <v>3</v>
      </c>
      <c r="Z405" s="480">
        <v>0</v>
      </c>
      <c r="AA405" s="480">
        <v>0</v>
      </c>
      <c r="AB405" s="480">
        <v>0</v>
      </c>
      <c r="AC405" s="480">
        <v>0</v>
      </c>
      <c r="AD405" s="480">
        <v>0</v>
      </c>
      <c r="AE405" s="480">
        <v>0</v>
      </c>
      <c r="AF405" s="480">
        <v>0</v>
      </c>
      <c r="AG405" s="480">
        <v>0</v>
      </c>
      <c r="AH405" s="480">
        <v>0</v>
      </c>
      <c r="AI405" s="480">
        <v>0</v>
      </c>
      <c r="AJ405" s="480">
        <v>0</v>
      </c>
      <c r="AK405" s="480">
        <v>0</v>
      </c>
      <c r="AL405" s="480">
        <v>0</v>
      </c>
      <c r="AM405" s="480">
        <v>0</v>
      </c>
      <c r="AN405" s="480">
        <v>0</v>
      </c>
      <c r="AO405" s="480">
        <v>0</v>
      </c>
      <c r="AP405" s="480">
        <v>0</v>
      </c>
      <c r="AQ405" s="480">
        <v>0</v>
      </c>
      <c r="AR405" s="480">
        <v>0</v>
      </c>
      <c r="AS405" s="480">
        <v>0</v>
      </c>
      <c r="AT405" s="480">
        <v>0</v>
      </c>
      <c r="AU405" s="480">
        <v>0</v>
      </c>
      <c r="AV405" s="480">
        <v>0</v>
      </c>
      <c r="AW405" s="480">
        <v>0</v>
      </c>
      <c r="AX405" s="480">
        <v>0</v>
      </c>
      <c r="AY405" s="480">
        <v>0</v>
      </c>
      <c r="AZ405" s="480">
        <v>0</v>
      </c>
      <c r="BA405" s="480">
        <v>0</v>
      </c>
      <c r="BB405" s="480">
        <v>0</v>
      </c>
      <c r="BC405" s="480">
        <v>0</v>
      </c>
      <c r="BD405" s="480">
        <v>0</v>
      </c>
      <c r="BE405" s="480">
        <v>0</v>
      </c>
      <c r="BF405" s="481">
        <f t="shared" si="18"/>
        <v>41</v>
      </c>
      <c r="BG405" s="481">
        <f t="shared" si="18"/>
        <v>36</v>
      </c>
      <c r="BH405" s="482">
        <f t="shared" si="19"/>
        <v>0</v>
      </c>
      <c r="BI405" s="482">
        <f t="shared" si="19"/>
        <v>0</v>
      </c>
      <c r="BJ405" s="483">
        <f t="shared" si="20"/>
        <v>41</v>
      </c>
      <c r="BK405" s="483">
        <f t="shared" si="20"/>
        <v>36</v>
      </c>
    </row>
    <row r="406" spans="1:63" x14ac:dyDescent="0.45">
      <c r="A406" s="480" t="s">
        <v>1090</v>
      </c>
      <c r="B406" s="480" t="s">
        <v>461</v>
      </c>
      <c r="C406" s="480" t="s">
        <v>11</v>
      </c>
      <c r="D406" s="480" t="s">
        <v>702</v>
      </c>
      <c r="E406" s="480" t="s">
        <v>725</v>
      </c>
      <c r="F406" s="480">
        <v>0</v>
      </c>
      <c r="G406" s="480">
        <v>0</v>
      </c>
      <c r="H406" s="480">
        <v>2</v>
      </c>
      <c r="I406" s="480">
        <v>4</v>
      </c>
      <c r="J406" s="480">
        <v>10</v>
      </c>
      <c r="K406" s="480">
        <v>6</v>
      </c>
      <c r="L406" s="480">
        <v>8</v>
      </c>
      <c r="M406" s="480">
        <v>8</v>
      </c>
      <c r="N406" s="480">
        <v>6</v>
      </c>
      <c r="O406" s="480">
        <v>10</v>
      </c>
      <c r="P406" s="480">
        <v>9</v>
      </c>
      <c r="Q406" s="480">
        <v>12</v>
      </c>
      <c r="R406" s="480">
        <v>11</v>
      </c>
      <c r="S406" s="480">
        <v>9</v>
      </c>
      <c r="T406" s="480">
        <v>3</v>
      </c>
      <c r="U406" s="480">
        <v>4</v>
      </c>
      <c r="V406" s="480">
        <v>12</v>
      </c>
      <c r="W406" s="480">
        <v>6</v>
      </c>
      <c r="X406" s="480">
        <v>17</v>
      </c>
      <c r="Y406" s="480">
        <v>5</v>
      </c>
      <c r="Z406" s="480">
        <v>13</v>
      </c>
      <c r="AA406" s="480">
        <v>9</v>
      </c>
      <c r="AB406" s="480">
        <v>10</v>
      </c>
      <c r="AC406" s="480">
        <v>7</v>
      </c>
      <c r="AD406" s="480">
        <v>9</v>
      </c>
      <c r="AE406" s="480">
        <v>7</v>
      </c>
      <c r="AF406" s="480">
        <v>0</v>
      </c>
      <c r="AG406" s="480">
        <v>0</v>
      </c>
      <c r="AH406" s="480">
        <v>0</v>
      </c>
      <c r="AI406" s="480">
        <v>0</v>
      </c>
      <c r="AJ406" s="480">
        <v>0</v>
      </c>
      <c r="AK406" s="480">
        <v>0</v>
      </c>
      <c r="AL406" s="480">
        <v>0</v>
      </c>
      <c r="AM406" s="480">
        <v>0</v>
      </c>
      <c r="AN406" s="480">
        <v>0</v>
      </c>
      <c r="AO406" s="480">
        <v>0</v>
      </c>
      <c r="AP406" s="480">
        <v>0</v>
      </c>
      <c r="AQ406" s="480">
        <v>0</v>
      </c>
      <c r="AR406" s="480">
        <v>0</v>
      </c>
      <c r="AS406" s="480">
        <v>0</v>
      </c>
      <c r="AT406" s="480">
        <v>0</v>
      </c>
      <c r="AU406" s="480">
        <v>0</v>
      </c>
      <c r="AV406" s="480">
        <v>0</v>
      </c>
      <c r="AW406" s="480">
        <v>0</v>
      </c>
      <c r="AX406" s="480">
        <v>0</v>
      </c>
      <c r="AY406" s="480">
        <v>0</v>
      </c>
      <c r="AZ406" s="480">
        <v>0</v>
      </c>
      <c r="BA406" s="480">
        <v>0</v>
      </c>
      <c r="BB406" s="480">
        <v>0</v>
      </c>
      <c r="BC406" s="480">
        <v>0</v>
      </c>
      <c r="BD406" s="480">
        <v>0</v>
      </c>
      <c r="BE406" s="480">
        <v>0</v>
      </c>
      <c r="BF406" s="481">
        <f t="shared" si="18"/>
        <v>110</v>
      </c>
      <c r="BG406" s="481">
        <f t="shared" si="18"/>
        <v>87</v>
      </c>
      <c r="BH406" s="482">
        <f t="shared" si="19"/>
        <v>0</v>
      </c>
      <c r="BI406" s="482">
        <f t="shared" si="19"/>
        <v>0</v>
      </c>
      <c r="BJ406" s="483">
        <f t="shared" si="20"/>
        <v>110</v>
      </c>
      <c r="BK406" s="483">
        <f t="shared" si="20"/>
        <v>87</v>
      </c>
    </row>
    <row r="407" spans="1:63" x14ac:dyDescent="0.45">
      <c r="A407" s="480" t="s">
        <v>1091</v>
      </c>
      <c r="B407" s="480" t="s">
        <v>461</v>
      </c>
      <c r="C407" s="480" t="s">
        <v>11</v>
      </c>
      <c r="D407" s="480" t="s">
        <v>702</v>
      </c>
      <c r="E407" s="480" t="s">
        <v>725</v>
      </c>
      <c r="F407" s="480">
        <v>0</v>
      </c>
      <c r="G407" s="480">
        <v>0</v>
      </c>
      <c r="H407" s="480">
        <v>0</v>
      </c>
      <c r="I407" s="480">
        <v>0</v>
      </c>
      <c r="J407" s="480">
        <v>4</v>
      </c>
      <c r="K407" s="480">
        <v>5</v>
      </c>
      <c r="L407" s="480">
        <v>5</v>
      </c>
      <c r="M407" s="480">
        <v>8</v>
      </c>
      <c r="N407" s="480">
        <v>4</v>
      </c>
      <c r="O407" s="480">
        <v>2</v>
      </c>
      <c r="P407" s="480">
        <v>7</v>
      </c>
      <c r="Q407" s="480">
        <v>4</v>
      </c>
      <c r="R407" s="480">
        <v>4</v>
      </c>
      <c r="S407" s="480">
        <v>1</v>
      </c>
      <c r="T407" s="480">
        <v>9</v>
      </c>
      <c r="U407" s="480">
        <v>1</v>
      </c>
      <c r="V407" s="480">
        <v>4</v>
      </c>
      <c r="W407" s="480">
        <v>5</v>
      </c>
      <c r="X407" s="480">
        <v>4</v>
      </c>
      <c r="Y407" s="480">
        <v>2</v>
      </c>
      <c r="Z407" s="480">
        <v>13</v>
      </c>
      <c r="AA407" s="480">
        <v>6</v>
      </c>
      <c r="AB407" s="480">
        <v>10</v>
      </c>
      <c r="AC407" s="480">
        <v>6</v>
      </c>
      <c r="AD407" s="480">
        <v>7</v>
      </c>
      <c r="AE407" s="480">
        <v>8</v>
      </c>
      <c r="AF407" s="480">
        <v>0</v>
      </c>
      <c r="AG407" s="480">
        <v>0</v>
      </c>
      <c r="AH407" s="480">
        <v>0</v>
      </c>
      <c r="AI407" s="480">
        <v>0</v>
      </c>
      <c r="AJ407" s="480">
        <v>0</v>
      </c>
      <c r="AK407" s="480">
        <v>0</v>
      </c>
      <c r="AL407" s="480">
        <v>0</v>
      </c>
      <c r="AM407" s="480">
        <v>0</v>
      </c>
      <c r="AN407" s="480">
        <v>0</v>
      </c>
      <c r="AO407" s="480">
        <v>0</v>
      </c>
      <c r="AP407" s="480">
        <v>0</v>
      </c>
      <c r="AQ407" s="480">
        <v>0</v>
      </c>
      <c r="AR407" s="480">
        <v>0</v>
      </c>
      <c r="AS407" s="480">
        <v>0</v>
      </c>
      <c r="AT407" s="480">
        <v>0</v>
      </c>
      <c r="AU407" s="480">
        <v>0</v>
      </c>
      <c r="AV407" s="480">
        <v>0</v>
      </c>
      <c r="AW407" s="480">
        <v>0</v>
      </c>
      <c r="AX407" s="480">
        <v>0</v>
      </c>
      <c r="AY407" s="480">
        <v>0</v>
      </c>
      <c r="AZ407" s="480">
        <v>0</v>
      </c>
      <c r="BA407" s="480">
        <v>0</v>
      </c>
      <c r="BB407" s="480">
        <v>0</v>
      </c>
      <c r="BC407" s="480">
        <v>0</v>
      </c>
      <c r="BD407" s="480">
        <v>0</v>
      </c>
      <c r="BE407" s="480">
        <v>0</v>
      </c>
      <c r="BF407" s="481">
        <f t="shared" si="18"/>
        <v>71</v>
      </c>
      <c r="BG407" s="481">
        <f t="shared" si="18"/>
        <v>48</v>
      </c>
      <c r="BH407" s="482">
        <f t="shared" si="19"/>
        <v>0</v>
      </c>
      <c r="BI407" s="482">
        <f t="shared" si="19"/>
        <v>0</v>
      </c>
      <c r="BJ407" s="483">
        <f t="shared" si="20"/>
        <v>71</v>
      </c>
      <c r="BK407" s="483">
        <f t="shared" si="20"/>
        <v>48</v>
      </c>
    </row>
    <row r="408" spans="1:63" ht="24.9" x14ac:dyDescent="0.45">
      <c r="A408" s="480" t="s">
        <v>1092</v>
      </c>
      <c r="B408" s="480" t="s">
        <v>461</v>
      </c>
      <c r="C408" s="480" t="s">
        <v>11</v>
      </c>
      <c r="D408" s="480" t="s">
        <v>702</v>
      </c>
      <c r="E408" s="480" t="s">
        <v>725</v>
      </c>
      <c r="F408" s="480">
        <v>0</v>
      </c>
      <c r="G408" s="480">
        <v>0</v>
      </c>
      <c r="H408" s="480">
        <v>0</v>
      </c>
      <c r="I408" s="480">
        <v>0</v>
      </c>
      <c r="J408" s="480">
        <v>3</v>
      </c>
      <c r="K408" s="480">
        <v>5</v>
      </c>
      <c r="L408" s="480">
        <v>9</v>
      </c>
      <c r="M408" s="480">
        <v>10</v>
      </c>
      <c r="N408" s="480">
        <v>5</v>
      </c>
      <c r="O408" s="480">
        <v>4</v>
      </c>
      <c r="P408" s="480">
        <v>6</v>
      </c>
      <c r="Q408" s="480">
        <v>5</v>
      </c>
      <c r="R408" s="480">
        <v>5</v>
      </c>
      <c r="S408" s="480">
        <v>4</v>
      </c>
      <c r="T408" s="480">
        <v>6</v>
      </c>
      <c r="U408" s="480">
        <v>4</v>
      </c>
      <c r="V408" s="480">
        <v>2</v>
      </c>
      <c r="W408" s="480">
        <v>8</v>
      </c>
      <c r="X408" s="480">
        <v>5</v>
      </c>
      <c r="Y408" s="480">
        <v>5</v>
      </c>
      <c r="Z408" s="480">
        <v>0</v>
      </c>
      <c r="AA408" s="480">
        <v>0</v>
      </c>
      <c r="AB408" s="480">
        <v>0</v>
      </c>
      <c r="AC408" s="480">
        <v>0</v>
      </c>
      <c r="AD408" s="480">
        <v>0</v>
      </c>
      <c r="AE408" s="480">
        <v>0</v>
      </c>
      <c r="AF408" s="480">
        <v>0</v>
      </c>
      <c r="AG408" s="480">
        <v>0</v>
      </c>
      <c r="AH408" s="480">
        <v>0</v>
      </c>
      <c r="AI408" s="480">
        <v>0</v>
      </c>
      <c r="AJ408" s="480">
        <v>0</v>
      </c>
      <c r="AK408" s="480">
        <v>0</v>
      </c>
      <c r="AL408" s="480">
        <v>0</v>
      </c>
      <c r="AM408" s="480">
        <v>0</v>
      </c>
      <c r="AN408" s="480">
        <v>0</v>
      </c>
      <c r="AO408" s="480">
        <v>0</v>
      </c>
      <c r="AP408" s="480">
        <v>0</v>
      </c>
      <c r="AQ408" s="480">
        <v>0</v>
      </c>
      <c r="AR408" s="480">
        <v>0</v>
      </c>
      <c r="AS408" s="480">
        <v>0</v>
      </c>
      <c r="AT408" s="480">
        <v>0</v>
      </c>
      <c r="AU408" s="480">
        <v>0</v>
      </c>
      <c r="AV408" s="480">
        <v>0</v>
      </c>
      <c r="AW408" s="480">
        <v>0</v>
      </c>
      <c r="AX408" s="480">
        <v>0</v>
      </c>
      <c r="AY408" s="480">
        <v>0</v>
      </c>
      <c r="AZ408" s="480">
        <v>0</v>
      </c>
      <c r="BA408" s="480">
        <v>0</v>
      </c>
      <c r="BB408" s="480">
        <v>0</v>
      </c>
      <c r="BC408" s="480">
        <v>0</v>
      </c>
      <c r="BD408" s="480">
        <v>0</v>
      </c>
      <c r="BE408" s="480">
        <v>0</v>
      </c>
      <c r="BF408" s="481">
        <f t="shared" si="18"/>
        <v>41</v>
      </c>
      <c r="BG408" s="481">
        <f t="shared" si="18"/>
        <v>45</v>
      </c>
      <c r="BH408" s="482">
        <f t="shared" si="19"/>
        <v>0</v>
      </c>
      <c r="BI408" s="482">
        <f t="shared" si="19"/>
        <v>0</v>
      </c>
      <c r="BJ408" s="483">
        <f t="shared" si="20"/>
        <v>41</v>
      </c>
      <c r="BK408" s="483">
        <f t="shared" si="20"/>
        <v>45</v>
      </c>
    </row>
    <row r="409" spans="1:63" x14ac:dyDescent="0.45">
      <c r="A409" s="480" t="s">
        <v>1093</v>
      </c>
      <c r="B409" s="480" t="s">
        <v>461</v>
      </c>
      <c r="C409" s="480" t="s">
        <v>11</v>
      </c>
      <c r="D409" s="480" t="s">
        <v>702</v>
      </c>
      <c r="E409" s="480" t="s">
        <v>725</v>
      </c>
      <c r="F409" s="480">
        <v>0</v>
      </c>
      <c r="G409" s="480">
        <v>0</v>
      </c>
      <c r="H409" s="480">
        <v>0</v>
      </c>
      <c r="I409" s="480">
        <v>0</v>
      </c>
      <c r="J409" s="480">
        <v>3</v>
      </c>
      <c r="K409" s="480">
        <v>2</v>
      </c>
      <c r="L409" s="480">
        <v>6</v>
      </c>
      <c r="M409" s="480">
        <v>5</v>
      </c>
      <c r="N409" s="480">
        <v>5</v>
      </c>
      <c r="O409" s="480">
        <v>4</v>
      </c>
      <c r="P409" s="480">
        <v>2</v>
      </c>
      <c r="Q409" s="480">
        <v>3</v>
      </c>
      <c r="R409" s="480">
        <v>1</v>
      </c>
      <c r="S409" s="480">
        <v>2</v>
      </c>
      <c r="T409" s="480">
        <v>1</v>
      </c>
      <c r="U409" s="480">
        <v>2</v>
      </c>
      <c r="V409" s="480">
        <v>3</v>
      </c>
      <c r="W409" s="480">
        <v>5</v>
      </c>
      <c r="X409" s="480">
        <v>5</v>
      </c>
      <c r="Y409" s="480">
        <v>3</v>
      </c>
      <c r="Z409" s="480">
        <v>0</v>
      </c>
      <c r="AA409" s="480">
        <v>0</v>
      </c>
      <c r="AB409" s="480">
        <v>0</v>
      </c>
      <c r="AC409" s="480">
        <v>0</v>
      </c>
      <c r="AD409" s="480">
        <v>0</v>
      </c>
      <c r="AE409" s="480">
        <v>0</v>
      </c>
      <c r="AF409" s="480">
        <v>0</v>
      </c>
      <c r="AG409" s="480">
        <v>0</v>
      </c>
      <c r="AH409" s="480">
        <v>0</v>
      </c>
      <c r="AI409" s="480">
        <v>0</v>
      </c>
      <c r="AJ409" s="480">
        <v>0</v>
      </c>
      <c r="AK409" s="480">
        <v>0</v>
      </c>
      <c r="AL409" s="480">
        <v>0</v>
      </c>
      <c r="AM409" s="480">
        <v>0</v>
      </c>
      <c r="AN409" s="480">
        <v>0</v>
      </c>
      <c r="AO409" s="480">
        <v>0</v>
      </c>
      <c r="AP409" s="480">
        <v>0</v>
      </c>
      <c r="AQ409" s="480">
        <v>0</v>
      </c>
      <c r="AR409" s="480">
        <v>0</v>
      </c>
      <c r="AS409" s="480">
        <v>0</v>
      </c>
      <c r="AT409" s="480">
        <v>0</v>
      </c>
      <c r="AU409" s="480">
        <v>0</v>
      </c>
      <c r="AV409" s="480">
        <v>0</v>
      </c>
      <c r="AW409" s="480">
        <v>0</v>
      </c>
      <c r="AX409" s="480">
        <v>0</v>
      </c>
      <c r="AY409" s="480">
        <v>0</v>
      </c>
      <c r="AZ409" s="480">
        <v>0</v>
      </c>
      <c r="BA409" s="480">
        <v>0</v>
      </c>
      <c r="BB409" s="480">
        <v>0</v>
      </c>
      <c r="BC409" s="480">
        <v>0</v>
      </c>
      <c r="BD409" s="480">
        <v>0</v>
      </c>
      <c r="BE409" s="480">
        <v>0</v>
      </c>
      <c r="BF409" s="481">
        <f t="shared" si="18"/>
        <v>26</v>
      </c>
      <c r="BG409" s="481">
        <f t="shared" si="18"/>
        <v>26</v>
      </c>
      <c r="BH409" s="482">
        <f t="shared" si="19"/>
        <v>0</v>
      </c>
      <c r="BI409" s="482">
        <f t="shared" si="19"/>
        <v>0</v>
      </c>
      <c r="BJ409" s="483">
        <f t="shared" si="20"/>
        <v>26</v>
      </c>
      <c r="BK409" s="483">
        <f t="shared" si="20"/>
        <v>26</v>
      </c>
    </row>
    <row r="410" spans="1:63" x14ac:dyDescent="0.45">
      <c r="A410" s="480" t="s">
        <v>1094</v>
      </c>
      <c r="B410" s="480" t="s">
        <v>461</v>
      </c>
      <c r="C410" s="480" t="s">
        <v>11</v>
      </c>
      <c r="D410" s="480" t="s">
        <v>702</v>
      </c>
      <c r="E410" s="480" t="s">
        <v>725</v>
      </c>
      <c r="F410" s="480">
        <v>0</v>
      </c>
      <c r="G410" s="480">
        <v>0</v>
      </c>
      <c r="H410" s="480">
        <v>0</v>
      </c>
      <c r="I410" s="480">
        <v>0</v>
      </c>
      <c r="J410" s="480">
        <v>3</v>
      </c>
      <c r="K410" s="480">
        <v>4</v>
      </c>
      <c r="L410" s="480">
        <v>2</v>
      </c>
      <c r="M410" s="480">
        <v>0</v>
      </c>
      <c r="N410" s="480">
        <v>7</v>
      </c>
      <c r="O410" s="480">
        <v>10</v>
      </c>
      <c r="P410" s="480">
        <v>7</v>
      </c>
      <c r="Q410" s="480">
        <v>9</v>
      </c>
      <c r="R410" s="480">
        <v>6</v>
      </c>
      <c r="S410" s="480">
        <v>8</v>
      </c>
      <c r="T410" s="480">
        <v>3</v>
      </c>
      <c r="U410" s="480">
        <v>4</v>
      </c>
      <c r="V410" s="480">
        <v>5</v>
      </c>
      <c r="W410" s="480">
        <v>6</v>
      </c>
      <c r="X410" s="480">
        <v>8</v>
      </c>
      <c r="Y410" s="480">
        <v>3</v>
      </c>
      <c r="Z410" s="480">
        <v>6</v>
      </c>
      <c r="AA410" s="480">
        <v>2</v>
      </c>
      <c r="AB410" s="480">
        <v>7</v>
      </c>
      <c r="AC410" s="480">
        <v>5</v>
      </c>
      <c r="AD410" s="480">
        <v>3</v>
      </c>
      <c r="AE410" s="480">
        <v>2</v>
      </c>
      <c r="AF410" s="480">
        <v>0</v>
      </c>
      <c r="AG410" s="480">
        <v>0</v>
      </c>
      <c r="AH410" s="480">
        <v>0</v>
      </c>
      <c r="AI410" s="480">
        <v>0</v>
      </c>
      <c r="AJ410" s="480">
        <v>0</v>
      </c>
      <c r="AK410" s="480">
        <v>0</v>
      </c>
      <c r="AL410" s="480">
        <v>0</v>
      </c>
      <c r="AM410" s="480">
        <v>0</v>
      </c>
      <c r="AN410" s="480">
        <v>0</v>
      </c>
      <c r="AO410" s="480">
        <v>0</v>
      </c>
      <c r="AP410" s="480">
        <v>0</v>
      </c>
      <c r="AQ410" s="480">
        <v>0</v>
      </c>
      <c r="AR410" s="480">
        <v>0</v>
      </c>
      <c r="AS410" s="480">
        <v>0</v>
      </c>
      <c r="AT410" s="480">
        <v>0</v>
      </c>
      <c r="AU410" s="480">
        <v>0</v>
      </c>
      <c r="AV410" s="480">
        <v>0</v>
      </c>
      <c r="AW410" s="480">
        <v>0</v>
      </c>
      <c r="AX410" s="480">
        <v>0</v>
      </c>
      <c r="AY410" s="480">
        <v>0</v>
      </c>
      <c r="AZ410" s="480">
        <v>0</v>
      </c>
      <c r="BA410" s="480">
        <v>0</v>
      </c>
      <c r="BB410" s="480">
        <v>0</v>
      </c>
      <c r="BC410" s="480">
        <v>0</v>
      </c>
      <c r="BD410" s="480">
        <v>0</v>
      </c>
      <c r="BE410" s="480">
        <v>0</v>
      </c>
      <c r="BF410" s="481">
        <f t="shared" si="18"/>
        <v>57</v>
      </c>
      <c r="BG410" s="481">
        <f t="shared" si="18"/>
        <v>53</v>
      </c>
      <c r="BH410" s="482">
        <f t="shared" si="19"/>
        <v>0</v>
      </c>
      <c r="BI410" s="482">
        <f t="shared" si="19"/>
        <v>0</v>
      </c>
      <c r="BJ410" s="483">
        <f t="shared" si="20"/>
        <v>57</v>
      </c>
      <c r="BK410" s="483">
        <f t="shared" si="20"/>
        <v>53</v>
      </c>
    </row>
    <row r="411" spans="1:63" x14ac:dyDescent="0.45">
      <c r="A411" s="480" t="s">
        <v>1095</v>
      </c>
      <c r="B411" s="480" t="s">
        <v>461</v>
      </c>
      <c r="C411" s="480" t="s">
        <v>11</v>
      </c>
      <c r="D411" s="480" t="s">
        <v>702</v>
      </c>
      <c r="E411" s="480" t="s">
        <v>725</v>
      </c>
      <c r="F411" s="480">
        <v>0</v>
      </c>
      <c r="G411" s="480">
        <v>0</v>
      </c>
      <c r="H411" s="480">
        <v>0</v>
      </c>
      <c r="I411" s="480">
        <v>0</v>
      </c>
      <c r="J411" s="480">
        <v>8</v>
      </c>
      <c r="K411" s="480">
        <v>1</v>
      </c>
      <c r="L411" s="480">
        <v>5</v>
      </c>
      <c r="M411" s="480">
        <v>3</v>
      </c>
      <c r="N411" s="480">
        <v>7</v>
      </c>
      <c r="O411" s="480">
        <v>8</v>
      </c>
      <c r="P411" s="480">
        <v>3</v>
      </c>
      <c r="Q411" s="480">
        <v>5</v>
      </c>
      <c r="R411" s="480">
        <v>8</v>
      </c>
      <c r="S411" s="480">
        <v>8</v>
      </c>
      <c r="T411" s="480">
        <v>13</v>
      </c>
      <c r="U411" s="480">
        <v>2</v>
      </c>
      <c r="V411" s="480">
        <v>8</v>
      </c>
      <c r="W411" s="480">
        <v>2</v>
      </c>
      <c r="X411" s="480">
        <v>7</v>
      </c>
      <c r="Y411" s="480">
        <v>8</v>
      </c>
      <c r="Z411" s="480">
        <v>10</v>
      </c>
      <c r="AA411" s="480">
        <v>1</v>
      </c>
      <c r="AB411" s="480">
        <v>8</v>
      </c>
      <c r="AC411" s="480">
        <v>3</v>
      </c>
      <c r="AD411" s="480">
        <v>5</v>
      </c>
      <c r="AE411" s="480">
        <v>5</v>
      </c>
      <c r="AF411" s="480">
        <v>0</v>
      </c>
      <c r="AG411" s="480">
        <v>0</v>
      </c>
      <c r="AH411" s="480">
        <v>0</v>
      </c>
      <c r="AI411" s="480">
        <v>0</v>
      </c>
      <c r="AJ411" s="480">
        <v>0</v>
      </c>
      <c r="AK411" s="480">
        <v>0</v>
      </c>
      <c r="AL411" s="480">
        <v>0</v>
      </c>
      <c r="AM411" s="480">
        <v>0</v>
      </c>
      <c r="AN411" s="480">
        <v>0</v>
      </c>
      <c r="AO411" s="480">
        <v>0</v>
      </c>
      <c r="AP411" s="480">
        <v>0</v>
      </c>
      <c r="AQ411" s="480">
        <v>0</v>
      </c>
      <c r="AR411" s="480">
        <v>0</v>
      </c>
      <c r="AS411" s="480">
        <v>0</v>
      </c>
      <c r="AT411" s="480">
        <v>0</v>
      </c>
      <c r="AU411" s="480">
        <v>0</v>
      </c>
      <c r="AV411" s="480">
        <v>0</v>
      </c>
      <c r="AW411" s="480">
        <v>0</v>
      </c>
      <c r="AX411" s="480">
        <v>0</v>
      </c>
      <c r="AY411" s="480">
        <v>0</v>
      </c>
      <c r="AZ411" s="480">
        <v>0</v>
      </c>
      <c r="BA411" s="480">
        <v>0</v>
      </c>
      <c r="BB411" s="480">
        <v>0</v>
      </c>
      <c r="BC411" s="480">
        <v>0</v>
      </c>
      <c r="BD411" s="480">
        <v>0</v>
      </c>
      <c r="BE411" s="480">
        <v>0</v>
      </c>
      <c r="BF411" s="481">
        <f t="shared" si="18"/>
        <v>82</v>
      </c>
      <c r="BG411" s="481">
        <f t="shared" si="18"/>
        <v>46</v>
      </c>
      <c r="BH411" s="482">
        <f t="shared" si="19"/>
        <v>0</v>
      </c>
      <c r="BI411" s="482">
        <f t="shared" si="19"/>
        <v>0</v>
      </c>
      <c r="BJ411" s="483">
        <f t="shared" si="20"/>
        <v>82</v>
      </c>
      <c r="BK411" s="483">
        <f t="shared" si="20"/>
        <v>46</v>
      </c>
    </row>
    <row r="412" spans="1:63" x14ac:dyDescent="0.45">
      <c r="A412" s="480" t="s">
        <v>1096</v>
      </c>
      <c r="B412" s="480" t="s">
        <v>461</v>
      </c>
      <c r="C412" s="480" t="s">
        <v>11</v>
      </c>
      <c r="D412" s="480" t="s">
        <v>702</v>
      </c>
      <c r="E412" s="480" t="s">
        <v>725</v>
      </c>
      <c r="F412" s="480">
        <v>0</v>
      </c>
      <c r="G412" s="480">
        <v>0</v>
      </c>
      <c r="H412" s="480">
        <v>0</v>
      </c>
      <c r="I412" s="480">
        <v>0</v>
      </c>
      <c r="J412" s="480">
        <v>2</v>
      </c>
      <c r="K412" s="480">
        <v>3</v>
      </c>
      <c r="L412" s="480">
        <v>5</v>
      </c>
      <c r="M412" s="480">
        <v>0</v>
      </c>
      <c r="N412" s="480">
        <v>6</v>
      </c>
      <c r="O412" s="480">
        <v>5</v>
      </c>
      <c r="P412" s="480">
        <v>7</v>
      </c>
      <c r="Q412" s="480">
        <v>5</v>
      </c>
      <c r="R412" s="480">
        <v>3</v>
      </c>
      <c r="S412" s="480">
        <v>9</v>
      </c>
      <c r="T412" s="480">
        <v>6</v>
      </c>
      <c r="U412" s="480">
        <v>4</v>
      </c>
      <c r="V412" s="480">
        <v>4</v>
      </c>
      <c r="W412" s="480">
        <v>7</v>
      </c>
      <c r="X412" s="480">
        <v>9</v>
      </c>
      <c r="Y412" s="480">
        <v>7</v>
      </c>
      <c r="Z412" s="480">
        <v>3</v>
      </c>
      <c r="AA412" s="480">
        <v>12</v>
      </c>
      <c r="AB412" s="480">
        <v>4</v>
      </c>
      <c r="AC412" s="480">
        <v>2</v>
      </c>
      <c r="AD412" s="480">
        <v>4</v>
      </c>
      <c r="AE412" s="480">
        <v>7</v>
      </c>
      <c r="AF412" s="480">
        <v>0</v>
      </c>
      <c r="AG412" s="480">
        <v>0</v>
      </c>
      <c r="AH412" s="480">
        <v>0</v>
      </c>
      <c r="AI412" s="480">
        <v>0</v>
      </c>
      <c r="AJ412" s="480">
        <v>0</v>
      </c>
      <c r="AK412" s="480">
        <v>0</v>
      </c>
      <c r="AL412" s="480">
        <v>0</v>
      </c>
      <c r="AM412" s="480">
        <v>0</v>
      </c>
      <c r="AN412" s="480">
        <v>0</v>
      </c>
      <c r="AO412" s="480">
        <v>0</v>
      </c>
      <c r="AP412" s="480">
        <v>0</v>
      </c>
      <c r="AQ412" s="480">
        <v>0</v>
      </c>
      <c r="AR412" s="480">
        <v>0</v>
      </c>
      <c r="AS412" s="480">
        <v>0</v>
      </c>
      <c r="AT412" s="480">
        <v>0</v>
      </c>
      <c r="AU412" s="480">
        <v>0</v>
      </c>
      <c r="AV412" s="480">
        <v>0</v>
      </c>
      <c r="AW412" s="480">
        <v>0</v>
      </c>
      <c r="AX412" s="480">
        <v>0</v>
      </c>
      <c r="AY412" s="480">
        <v>0</v>
      </c>
      <c r="AZ412" s="480">
        <v>0</v>
      </c>
      <c r="BA412" s="480">
        <v>0</v>
      </c>
      <c r="BB412" s="480">
        <v>0</v>
      </c>
      <c r="BC412" s="480">
        <v>0</v>
      </c>
      <c r="BD412" s="480">
        <v>0</v>
      </c>
      <c r="BE412" s="480">
        <v>0</v>
      </c>
      <c r="BF412" s="481">
        <f t="shared" si="18"/>
        <v>53</v>
      </c>
      <c r="BG412" s="481">
        <f t="shared" si="18"/>
        <v>61</v>
      </c>
      <c r="BH412" s="482">
        <f t="shared" si="19"/>
        <v>0</v>
      </c>
      <c r="BI412" s="482">
        <f t="shared" si="19"/>
        <v>0</v>
      </c>
      <c r="BJ412" s="483">
        <f t="shared" si="20"/>
        <v>53</v>
      </c>
      <c r="BK412" s="483">
        <f t="shared" si="20"/>
        <v>61</v>
      </c>
    </row>
    <row r="413" spans="1:63" x14ac:dyDescent="0.45">
      <c r="A413" s="480" t="s">
        <v>1097</v>
      </c>
      <c r="B413" s="480" t="s">
        <v>461</v>
      </c>
      <c r="C413" s="480" t="s">
        <v>11</v>
      </c>
      <c r="D413" s="480" t="s">
        <v>702</v>
      </c>
      <c r="E413" s="480" t="s">
        <v>725</v>
      </c>
      <c r="F413" s="480">
        <v>0</v>
      </c>
      <c r="G413" s="480">
        <v>0</v>
      </c>
      <c r="H413" s="480">
        <v>4</v>
      </c>
      <c r="I413" s="480">
        <v>3</v>
      </c>
      <c r="J413" s="480">
        <v>3</v>
      </c>
      <c r="K413" s="480">
        <v>5</v>
      </c>
      <c r="L413" s="480">
        <v>5</v>
      </c>
      <c r="M413" s="480">
        <v>3</v>
      </c>
      <c r="N413" s="480">
        <v>9</v>
      </c>
      <c r="O413" s="480">
        <v>4</v>
      </c>
      <c r="P413" s="480">
        <v>4</v>
      </c>
      <c r="Q413" s="480">
        <v>6</v>
      </c>
      <c r="R413" s="480">
        <v>8</v>
      </c>
      <c r="S413" s="480">
        <v>6</v>
      </c>
      <c r="T413" s="480">
        <v>3</v>
      </c>
      <c r="U413" s="480">
        <v>1</v>
      </c>
      <c r="V413" s="480">
        <v>4</v>
      </c>
      <c r="W413" s="480">
        <v>5</v>
      </c>
      <c r="X413" s="480">
        <v>5</v>
      </c>
      <c r="Y413" s="480">
        <v>6</v>
      </c>
      <c r="Z413" s="480">
        <v>0</v>
      </c>
      <c r="AA413" s="480">
        <v>0</v>
      </c>
      <c r="AB413" s="480">
        <v>0</v>
      </c>
      <c r="AC413" s="480">
        <v>0</v>
      </c>
      <c r="AD413" s="480">
        <v>0</v>
      </c>
      <c r="AE413" s="480">
        <v>0</v>
      </c>
      <c r="AF413" s="480">
        <v>0</v>
      </c>
      <c r="AG413" s="480">
        <v>0</v>
      </c>
      <c r="AH413" s="480">
        <v>0</v>
      </c>
      <c r="AI413" s="480">
        <v>0</v>
      </c>
      <c r="AJ413" s="480">
        <v>0</v>
      </c>
      <c r="AK413" s="480">
        <v>0</v>
      </c>
      <c r="AL413" s="480">
        <v>0</v>
      </c>
      <c r="AM413" s="480">
        <v>0</v>
      </c>
      <c r="AN413" s="480">
        <v>0</v>
      </c>
      <c r="AO413" s="480">
        <v>0</v>
      </c>
      <c r="AP413" s="480">
        <v>0</v>
      </c>
      <c r="AQ413" s="480">
        <v>0</v>
      </c>
      <c r="AR413" s="480">
        <v>0</v>
      </c>
      <c r="AS413" s="480">
        <v>0</v>
      </c>
      <c r="AT413" s="480">
        <v>0</v>
      </c>
      <c r="AU413" s="480">
        <v>0</v>
      </c>
      <c r="AV413" s="480">
        <v>0</v>
      </c>
      <c r="AW413" s="480">
        <v>0</v>
      </c>
      <c r="AX413" s="480">
        <v>0</v>
      </c>
      <c r="AY413" s="480">
        <v>0</v>
      </c>
      <c r="AZ413" s="480">
        <v>0</v>
      </c>
      <c r="BA413" s="480">
        <v>0</v>
      </c>
      <c r="BB413" s="480">
        <v>0</v>
      </c>
      <c r="BC413" s="480">
        <v>0</v>
      </c>
      <c r="BD413" s="480">
        <v>0</v>
      </c>
      <c r="BE413" s="480">
        <v>0</v>
      </c>
      <c r="BF413" s="481">
        <f t="shared" si="18"/>
        <v>45</v>
      </c>
      <c r="BG413" s="481">
        <f t="shared" si="18"/>
        <v>39</v>
      </c>
      <c r="BH413" s="482">
        <f t="shared" si="19"/>
        <v>0</v>
      </c>
      <c r="BI413" s="482">
        <f t="shared" si="19"/>
        <v>0</v>
      </c>
      <c r="BJ413" s="483">
        <f t="shared" si="20"/>
        <v>45</v>
      </c>
      <c r="BK413" s="483">
        <f t="shared" si="20"/>
        <v>39</v>
      </c>
    </row>
    <row r="414" spans="1:63" x14ac:dyDescent="0.45">
      <c r="A414" s="480" t="s">
        <v>1098</v>
      </c>
      <c r="B414" s="480" t="s">
        <v>461</v>
      </c>
      <c r="C414" s="480" t="s">
        <v>11</v>
      </c>
      <c r="D414" s="480" t="s">
        <v>702</v>
      </c>
      <c r="E414" s="480" t="s">
        <v>725</v>
      </c>
      <c r="F414" s="480">
        <v>0</v>
      </c>
      <c r="G414" s="480">
        <v>0</v>
      </c>
      <c r="H414" s="480">
        <v>0</v>
      </c>
      <c r="I414" s="480">
        <v>0</v>
      </c>
      <c r="J414" s="480">
        <v>8</v>
      </c>
      <c r="K414" s="480">
        <v>6</v>
      </c>
      <c r="L414" s="480">
        <v>5</v>
      </c>
      <c r="M414" s="480">
        <v>8</v>
      </c>
      <c r="N414" s="480">
        <v>15</v>
      </c>
      <c r="O414" s="480">
        <v>8</v>
      </c>
      <c r="P414" s="480">
        <v>8</v>
      </c>
      <c r="Q414" s="480">
        <v>8</v>
      </c>
      <c r="R414" s="480">
        <v>9</v>
      </c>
      <c r="S414" s="480">
        <v>4</v>
      </c>
      <c r="T414" s="480">
        <v>5</v>
      </c>
      <c r="U414" s="480">
        <v>5</v>
      </c>
      <c r="V414" s="480">
        <v>4</v>
      </c>
      <c r="W414" s="480">
        <v>3</v>
      </c>
      <c r="X414" s="480">
        <v>3</v>
      </c>
      <c r="Y414" s="480">
        <v>7</v>
      </c>
      <c r="Z414" s="480">
        <v>6</v>
      </c>
      <c r="AA414" s="480">
        <v>8</v>
      </c>
      <c r="AB414" s="480">
        <v>3</v>
      </c>
      <c r="AC414" s="480">
        <v>3</v>
      </c>
      <c r="AD414" s="480">
        <v>7</v>
      </c>
      <c r="AE414" s="480">
        <v>5</v>
      </c>
      <c r="AF414" s="480">
        <v>0</v>
      </c>
      <c r="AG414" s="480">
        <v>0</v>
      </c>
      <c r="AH414" s="480">
        <v>0</v>
      </c>
      <c r="AI414" s="480">
        <v>0</v>
      </c>
      <c r="AJ414" s="480">
        <v>0</v>
      </c>
      <c r="AK414" s="480">
        <v>0</v>
      </c>
      <c r="AL414" s="480">
        <v>0</v>
      </c>
      <c r="AM414" s="480">
        <v>0</v>
      </c>
      <c r="AN414" s="480">
        <v>0</v>
      </c>
      <c r="AO414" s="480">
        <v>0</v>
      </c>
      <c r="AP414" s="480">
        <v>0</v>
      </c>
      <c r="AQ414" s="480">
        <v>0</v>
      </c>
      <c r="AR414" s="480">
        <v>0</v>
      </c>
      <c r="AS414" s="480">
        <v>0</v>
      </c>
      <c r="AT414" s="480">
        <v>0</v>
      </c>
      <c r="AU414" s="480">
        <v>0</v>
      </c>
      <c r="AV414" s="480">
        <v>0</v>
      </c>
      <c r="AW414" s="480">
        <v>0</v>
      </c>
      <c r="AX414" s="480">
        <v>0</v>
      </c>
      <c r="AY414" s="480">
        <v>0</v>
      </c>
      <c r="AZ414" s="480">
        <v>0</v>
      </c>
      <c r="BA414" s="480">
        <v>0</v>
      </c>
      <c r="BB414" s="480">
        <v>0</v>
      </c>
      <c r="BC414" s="480">
        <v>0</v>
      </c>
      <c r="BD414" s="480">
        <v>0</v>
      </c>
      <c r="BE414" s="480">
        <v>0</v>
      </c>
      <c r="BF414" s="481">
        <f t="shared" si="18"/>
        <v>73</v>
      </c>
      <c r="BG414" s="481">
        <f t="shared" si="18"/>
        <v>65</v>
      </c>
      <c r="BH414" s="482">
        <f t="shared" si="19"/>
        <v>0</v>
      </c>
      <c r="BI414" s="482">
        <f t="shared" si="19"/>
        <v>0</v>
      </c>
      <c r="BJ414" s="483">
        <f t="shared" si="20"/>
        <v>73</v>
      </c>
      <c r="BK414" s="483">
        <f t="shared" si="20"/>
        <v>65</v>
      </c>
    </row>
    <row r="415" spans="1:63" x14ac:dyDescent="0.45">
      <c r="A415" s="480" t="s">
        <v>1099</v>
      </c>
      <c r="B415" s="480" t="s">
        <v>461</v>
      </c>
      <c r="C415" s="480" t="s">
        <v>11</v>
      </c>
      <c r="D415" s="480" t="s">
        <v>702</v>
      </c>
      <c r="E415" s="480" t="s">
        <v>725</v>
      </c>
      <c r="F415" s="480">
        <v>0</v>
      </c>
      <c r="G415" s="480">
        <v>0</v>
      </c>
      <c r="H415" s="480">
        <v>0</v>
      </c>
      <c r="I415" s="480">
        <v>0</v>
      </c>
      <c r="J415" s="480">
        <v>3</v>
      </c>
      <c r="K415" s="480">
        <v>3</v>
      </c>
      <c r="L415" s="480">
        <v>0</v>
      </c>
      <c r="M415" s="480">
        <v>7</v>
      </c>
      <c r="N415" s="480">
        <v>4</v>
      </c>
      <c r="O415" s="480">
        <v>7</v>
      </c>
      <c r="P415" s="480">
        <v>5</v>
      </c>
      <c r="Q415" s="480">
        <v>1</v>
      </c>
      <c r="R415" s="480">
        <v>1</v>
      </c>
      <c r="S415" s="480">
        <v>2</v>
      </c>
      <c r="T415" s="480">
        <v>2</v>
      </c>
      <c r="U415" s="480">
        <v>2</v>
      </c>
      <c r="V415" s="480">
        <v>3</v>
      </c>
      <c r="W415" s="480">
        <v>5</v>
      </c>
      <c r="X415" s="480">
        <v>5</v>
      </c>
      <c r="Y415" s="480">
        <v>5</v>
      </c>
      <c r="Z415" s="480">
        <v>0</v>
      </c>
      <c r="AA415" s="480">
        <v>0</v>
      </c>
      <c r="AB415" s="480">
        <v>0</v>
      </c>
      <c r="AC415" s="480">
        <v>0</v>
      </c>
      <c r="AD415" s="480">
        <v>0</v>
      </c>
      <c r="AE415" s="480">
        <v>0</v>
      </c>
      <c r="AF415" s="480">
        <v>0</v>
      </c>
      <c r="AG415" s="480">
        <v>0</v>
      </c>
      <c r="AH415" s="480">
        <v>0</v>
      </c>
      <c r="AI415" s="480">
        <v>0</v>
      </c>
      <c r="AJ415" s="480">
        <v>0</v>
      </c>
      <c r="AK415" s="480">
        <v>0</v>
      </c>
      <c r="AL415" s="480">
        <v>0</v>
      </c>
      <c r="AM415" s="480">
        <v>0</v>
      </c>
      <c r="AN415" s="480">
        <v>0</v>
      </c>
      <c r="AO415" s="480">
        <v>0</v>
      </c>
      <c r="AP415" s="480">
        <v>0</v>
      </c>
      <c r="AQ415" s="480">
        <v>0</v>
      </c>
      <c r="AR415" s="480">
        <v>0</v>
      </c>
      <c r="AS415" s="480">
        <v>0</v>
      </c>
      <c r="AT415" s="480">
        <v>0</v>
      </c>
      <c r="AU415" s="480">
        <v>0</v>
      </c>
      <c r="AV415" s="480">
        <v>0</v>
      </c>
      <c r="AW415" s="480">
        <v>0</v>
      </c>
      <c r="AX415" s="480">
        <v>0</v>
      </c>
      <c r="AY415" s="480">
        <v>0</v>
      </c>
      <c r="AZ415" s="480">
        <v>0</v>
      </c>
      <c r="BA415" s="480">
        <v>0</v>
      </c>
      <c r="BB415" s="480">
        <v>0</v>
      </c>
      <c r="BC415" s="480">
        <v>0</v>
      </c>
      <c r="BD415" s="480">
        <v>0</v>
      </c>
      <c r="BE415" s="480">
        <v>0</v>
      </c>
      <c r="BF415" s="481">
        <f t="shared" si="18"/>
        <v>23</v>
      </c>
      <c r="BG415" s="481">
        <f t="shared" si="18"/>
        <v>32</v>
      </c>
      <c r="BH415" s="482">
        <f t="shared" si="19"/>
        <v>0</v>
      </c>
      <c r="BI415" s="482">
        <f t="shared" si="19"/>
        <v>0</v>
      </c>
      <c r="BJ415" s="483">
        <f t="shared" si="20"/>
        <v>23</v>
      </c>
      <c r="BK415" s="483">
        <f t="shared" si="20"/>
        <v>32</v>
      </c>
    </row>
    <row r="416" spans="1:63" x14ac:dyDescent="0.45">
      <c r="A416" s="480" t="s">
        <v>1100</v>
      </c>
      <c r="B416" s="480" t="s">
        <v>461</v>
      </c>
      <c r="C416" s="480" t="s">
        <v>11</v>
      </c>
      <c r="D416" s="480" t="s">
        <v>702</v>
      </c>
      <c r="E416" s="480" t="s">
        <v>725</v>
      </c>
      <c r="F416" s="480">
        <v>0</v>
      </c>
      <c r="G416" s="480">
        <v>0</v>
      </c>
      <c r="H416" s="480">
        <v>1</v>
      </c>
      <c r="I416" s="480">
        <v>1</v>
      </c>
      <c r="J416" s="480">
        <v>4</v>
      </c>
      <c r="K416" s="480">
        <v>0</v>
      </c>
      <c r="L416" s="480">
        <v>4</v>
      </c>
      <c r="M416" s="480">
        <v>9</v>
      </c>
      <c r="N416" s="480">
        <v>8</v>
      </c>
      <c r="O416" s="480">
        <v>6</v>
      </c>
      <c r="P416" s="480">
        <v>3</v>
      </c>
      <c r="Q416" s="480">
        <v>3</v>
      </c>
      <c r="R416" s="480">
        <v>7</v>
      </c>
      <c r="S416" s="480">
        <v>3</v>
      </c>
      <c r="T416" s="480">
        <v>1</v>
      </c>
      <c r="U416" s="480">
        <v>6</v>
      </c>
      <c r="V416" s="480">
        <v>4</v>
      </c>
      <c r="W416" s="480">
        <v>2</v>
      </c>
      <c r="X416" s="480">
        <v>3</v>
      </c>
      <c r="Y416" s="480">
        <v>6</v>
      </c>
      <c r="Z416" s="480">
        <v>0</v>
      </c>
      <c r="AA416" s="480">
        <v>0</v>
      </c>
      <c r="AB416" s="480">
        <v>0</v>
      </c>
      <c r="AC416" s="480">
        <v>0</v>
      </c>
      <c r="AD416" s="480">
        <v>0</v>
      </c>
      <c r="AE416" s="480">
        <v>0</v>
      </c>
      <c r="AF416" s="480">
        <v>0</v>
      </c>
      <c r="AG416" s="480">
        <v>0</v>
      </c>
      <c r="AH416" s="480">
        <v>0</v>
      </c>
      <c r="AI416" s="480">
        <v>0</v>
      </c>
      <c r="AJ416" s="480">
        <v>0</v>
      </c>
      <c r="AK416" s="480">
        <v>0</v>
      </c>
      <c r="AL416" s="480">
        <v>0</v>
      </c>
      <c r="AM416" s="480">
        <v>0</v>
      </c>
      <c r="AN416" s="480">
        <v>0</v>
      </c>
      <c r="AO416" s="480">
        <v>0</v>
      </c>
      <c r="AP416" s="480">
        <v>0</v>
      </c>
      <c r="AQ416" s="480">
        <v>0</v>
      </c>
      <c r="AR416" s="480">
        <v>0</v>
      </c>
      <c r="AS416" s="480">
        <v>0</v>
      </c>
      <c r="AT416" s="480">
        <v>0</v>
      </c>
      <c r="AU416" s="480">
        <v>0</v>
      </c>
      <c r="AV416" s="480">
        <v>0</v>
      </c>
      <c r="AW416" s="480">
        <v>0</v>
      </c>
      <c r="AX416" s="480">
        <v>0</v>
      </c>
      <c r="AY416" s="480">
        <v>0</v>
      </c>
      <c r="AZ416" s="480">
        <v>0</v>
      </c>
      <c r="BA416" s="480">
        <v>0</v>
      </c>
      <c r="BB416" s="480">
        <v>0</v>
      </c>
      <c r="BC416" s="480">
        <v>0</v>
      </c>
      <c r="BD416" s="480">
        <v>0</v>
      </c>
      <c r="BE416" s="480">
        <v>0</v>
      </c>
      <c r="BF416" s="481">
        <f t="shared" si="18"/>
        <v>35</v>
      </c>
      <c r="BG416" s="481">
        <f t="shared" si="18"/>
        <v>36</v>
      </c>
      <c r="BH416" s="482">
        <f t="shared" si="19"/>
        <v>0</v>
      </c>
      <c r="BI416" s="482">
        <f t="shared" si="19"/>
        <v>0</v>
      </c>
      <c r="BJ416" s="483">
        <f t="shared" si="20"/>
        <v>35</v>
      </c>
      <c r="BK416" s="483">
        <f t="shared" si="20"/>
        <v>36</v>
      </c>
    </row>
    <row r="417" spans="1:63" x14ac:dyDescent="0.45">
      <c r="A417" s="480" t="s">
        <v>1101</v>
      </c>
      <c r="B417" s="480" t="s">
        <v>461</v>
      </c>
      <c r="C417" s="480" t="s">
        <v>11</v>
      </c>
      <c r="D417" s="480" t="s">
        <v>702</v>
      </c>
      <c r="E417" s="480" t="s">
        <v>725</v>
      </c>
      <c r="F417" s="480">
        <v>0</v>
      </c>
      <c r="G417" s="480">
        <v>0</v>
      </c>
      <c r="H417" s="480">
        <v>2</v>
      </c>
      <c r="I417" s="480">
        <v>1</v>
      </c>
      <c r="J417" s="480">
        <v>3</v>
      </c>
      <c r="K417" s="480">
        <v>3</v>
      </c>
      <c r="L417" s="480">
        <v>10</v>
      </c>
      <c r="M417" s="480">
        <v>2</v>
      </c>
      <c r="N417" s="480">
        <v>3</v>
      </c>
      <c r="O417" s="480">
        <v>3</v>
      </c>
      <c r="P417" s="480">
        <v>10</v>
      </c>
      <c r="Q417" s="480">
        <v>7</v>
      </c>
      <c r="R417" s="480">
        <v>5</v>
      </c>
      <c r="S417" s="480">
        <v>2</v>
      </c>
      <c r="T417" s="480">
        <v>2</v>
      </c>
      <c r="U417" s="480">
        <v>6</v>
      </c>
      <c r="V417" s="480">
        <v>3</v>
      </c>
      <c r="W417" s="480">
        <v>6</v>
      </c>
      <c r="X417" s="480">
        <v>2</v>
      </c>
      <c r="Y417" s="480">
        <v>4</v>
      </c>
      <c r="Z417" s="480">
        <v>0</v>
      </c>
      <c r="AA417" s="480">
        <v>0</v>
      </c>
      <c r="AB417" s="480">
        <v>0</v>
      </c>
      <c r="AC417" s="480">
        <v>0</v>
      </c>
      <c r="AD417" s="480">
        <v>0</v>
      </c>
      <c r="AE417" s="480">
        <v>0</v>
      </c>
      <c r="AF417" s="480">
        <v>0</v>
      </c>
      <c r="AG417" s="480">
        <v>0</v>
      </c>
      <c r="AH417" s="480">
        <v>0</v>
      </c>
      <c r="AI417" s="480">
        <v>0</v>
      </c>
      <c r="AJ417" s="480">
        <v>0</v>
      </c>
      <c r="AK417" s="480">
        <v>0</v>
      </c>
      <c r="AL417" s="480">
        <v>0</v>
      </c>
      <c r="AM417" s="480">
        <v>0</v>
      </c>
      <c r="AN417" s="480">
        <v>0</v>
      </c>
      <c r="AO417" s="480">
        <v>0</v>
      </c>
      <c r="AP417" s="480">
        <v>0</v>
      </c>
      <c r="AQ417" s="480">
        <v>0</v>
      </c>
      <c r="AR417" s="480">
        <v>0</v>
      </c>
      <c r="AS417" s="480">
        <v>0</v>
      </c>
      <c r="AT417" s="480">
        <v>0</v>
      </c>
      <c r="AU417" s="480">
        <v>0</v>
      </c>
      <c r="AV417" s="480">
        <v>0</v>
      </c>
      <c r="AW417" s="480">
        <v>0</v>
      </c>
      <c r="AX417" s="480">
        <v>0</v>
      </c>
      <c r="AY417" s="480">
        <v>0</v>
      </c>
      <c r="AZ417" s="480">
        <v>0</v>
      </c>
      <c r="BA417" s="480">
        <v>0</v>
      </c>
      <c r="BB417" s="480">
        <v>0</v>
      </c>
      <c r="BC417" s="480">
        <v>0</v>
      </c>
      <c r="BD417" s="480">
        <v>0</v>
      </c>
      <c r="BE417" s="480">
        <v>0</v>
      </c>
      <c r="BF417" s="481">
        <f t="shared" si="18"/>
        <v>40</v>
      </c>
      <c r="BG417" s="481">
        <f t="shared" si="18"/>
        <v>34</v>
      </c>
      <c r="BH417" s="482">
        <f t="shared" si="19"/>
        <v>0</v>
      </c>
      <c r="BI417" s="482">
        <f t="shared" si="19"/>
        <v>0</v>
      </c>
      <c r="BJ417" s="483">
        <f t="shared" si="20"/>
        <v>40</v>
      </c>
      <c r="BK417" s="483">
        <f t="shared" si="20"/>
        <v>34</v>
      </c>
    </row>
    <row r="418" spans="1:63" x14ac:dyDescent="0.45">
      <c r="A418" s="480" t="s">
        <v>1102</v>
      </c>
      <c r="B418" s="480" t="s">
        <v>461</v>
      </c>
      <c r="C418" s="480" t="s">
        <v>11</v>
      </c>
      <c r="D418" s="480" t="s">
        <v>702</v>
      </c>
      <c r="E418" s="480" t="s">
        <v>725</v>
      </c>
      <c r="F418" s="480">
        <v>0</v>
      </c>
      <c r="G418" s="480">
        <v>0</v>
      </c>
      <c r="H418" s="480">
        <v>1</v>
      </c>
      <c r="I418" s="480">
        <v>5</v>
      </c>
      <c r="J418" s="480">
        <v>8</v>
      </c>
      <c r="K418" s="480">
        <v>4</v>
      </c>
      <c r="L418" s="480">
        <v>7</v>
      </c>
      <c r="M418" s="480">
        <v>7</v>
      </c>
      <c r="N418" s="480">
        <v>10</v>
      </c>
      <c r="O418" s="480">
        <v>11</v>
      </c>
      <c r="P418" s="480">
        <v>11</v>
      </c>
      <c r="Q418" s="480">
        <v>9</v>
      </c>
      <c r="R418" s="480">
        <v>9</v>
      </c>
      <c r="S418" s="480">
        <v>4</v>
      </c>
      <c r="T418" s="480">
        <v>4</v>
      </c>
      <c r="U418" s="480">
        <v>9</v>
      </c>
      <c r="V418" s="480">
        <v>5</v>
      </c>
      <c r="W418" s="480">
        <v>3</v>
      </c>
      <c r="X418" s="480">
        <v>6</v>
      </c>
      <c r="Y418" s="480">
        <v>8</v>
      </c>
      <c r="Z418" s="480">
        <v>6</v>
      </c>
      <c r="AA418" s="480">
        <v>7</v>
      </c>
      <c r="AB418" s="480">
        <v>7</v>
      </c>
      <c r="AC418" s="480">
        <v>3</v>
      </c>
      <c r="AD418" s="480">
        <v>8</v>
      </c>
      <c r="AE418" s="480">
        <v>5</v>
      </c>
      <c r="AF418" s="480">
        <v>0</v>
      </c>
      <c r="AG418" s="480">
        <v>0</v>
      </c>
      <c r="AH418" s="480">
        <v>0</v>
      </c>
      <c r="AI418" s="480">
        <v>0</v>
      </c>
      <c r="AJ418" s="480">
        <v>0</v>
      </c>
      <c r="AK418" s="480">
        <v>0</v>
      </c>
      <c r="AL418" s="480">
        <v>0</v>
      </c>
      <c r="AM418" s="480">
        <v>0</v>
      </c>
      <c r="AN418" s="480">
        <v>0</v>
      </c>
      <c r="AO418" s="480">
        <v>0</v>
      </c>
      <c r="AP418" s="480">
        <v>0</v>
      </c>
      <c r="AQ418" s="480">
        <v>0</v>
      </c>
      <c r="AR418" s="480">
        <v>0</v>
      </c>
      <c r="AS418" s="480">
        <v>0</v>
      </c>
      <c r="AT418" s="480">
        <v>0</v>
      </c>
      <c r="AU418" s="480">
        <v>0</v>
      </c>
      <c r="AV418" s="480">
        <v>0</v>
      </c>
      <c r="AW418" s="480">
        <v>0</v>
      </c>
      <c r="AX418" s="480">
        <v>0</v>
      </c>
      <c r="AY418" s="480">
        <v>0</v>
      </c>
      <c r="AZ418" s="480">
        <v>0</v>
      </c>
      <c r="BA418" s="480">
        <v>0</v>
      </c>
      <c r="BB418" s="480">
        <v>0</v>
      </c>
      <c r="BC418" s="480">
        <v>0</v>
      </c>
      <c r="BD418" s="480">
        <v>0</v>
      </c>
      <c r="BE418" s="480">
        <v>0</v>
      </c>
      <c r="BF418" s="481">
        <f t="shared" si="18"/>
        <v>82</v>
      </c>
      <c r="BG418" s="481">
        <f t="shared" si="18"/>
        <v>75</v>
      </c>
      <c r="BH418" s="482">
        <f t="shared" si="19"/>
        <v>0</v>
      </c>
      <c r="BI418" s="482">
        <f t="shared" si="19"/>
        <v>0</v>
      </c>
      <c r="BJ418" s="483">
        <f t="shared" si="20"/>
        <v>82</v>
      </c>
      <c r="BK418" s="483">
        <f t="shared" si="20"/>
        <v>75</v>
      </c>
    </row>
    <row r="419" spans="1:63" x14ac:dyDescent="0.45">
      <c r="A419" s="480" t="s">
        <v>1103</v>
      </c>
      <c r="B419" s="480" t="s">
        <v>461</v>
      </c>
      <c r="C419" s="480" t="s">
        <v>11</v>
      </c>
      <c r="D419" s="480" t="s">
        <v>702</v>
      </c>
      <c r="E419" s="480" t="s">
        <v>725</v>
      </c>
      <c r="F419" s="480">
        <v>0</v>
      </c>
      <c r="G419" s="480">
        <v>0</v>
      </c>
      <c r="H419" s="480">
        <v>0</v>
      </c>
      <c r="I419" s="480">
        <v>0</v>
      </c>
      <c r="J419" s="480">
        <v>1</v>
      </c>
      <c r="K419" s="480">
        <v>1</v>
      </c>
      <c r="L419" s="480">
        <v>7</v>
      </c>
      <c r="M419" s="480">
        <v>3</v>
      </c>
      <c r="N419" s="480">
        <v>18</v>
      </c>
      <c r="O419" s="480">
        <v>17</v>
      </c>
      <c r="P419" s="480">
        <v>13</v>
      </c>
      <c r="Q419" s="480">
        <v>16</v>
      </c>
      <c r="R419" s="480">
        <v>10</v>
      </c>
      <c r="S419" s="480">
        <v>14</v>
      </c>
      <c r="T419" s="480">
        <v>16</v>
      </c>
      <c r="U419" s="480">
        <v>4</v>
      </c>
      <c r="V419" s="480">
        <v>11</v>
      </c>
      <c r="W419" s="480">
        <v>15</v>
      </c>
      <c r="X419" s="480">
        <v>12</v>
      </c>
      <c r="Y419" s="480">
        <v>12</v>
      </c>
      <c r="Z419" s="480">
        <v>14</v>
      </c>
      <c r="AA419" s="480">
        <v>9</v>
      </c>
      <c r="AB419" s="480">
        <v>17</v>
      </c>
      <c r="AC419" s="480">
        <v>9</v>
      </c>
      <c r="AD419" s="480">
        <v>10</v>
      </c>
      <c r="AE419" s="480">
        <v>8</v>
      </c>
      <c r="AF419" s="480">
        <v>0</v>
      </c>
      <c r="AG419" s="480">
        <v>0</v>
      </c>
      <c r="AH419" s="480">
        <v>0</v>
      </c>
      <c r="AI419" s="480">
        <v>0</v>
      </c>
      <c r="AJ419" s="480">
        <v>0</v>
      </c>
      <c r="AK419" s="480">
        <v>0</v>
      </c>
      <c r="AL419" s="480">
        <v>0</v>
      </c>
      <c r="AM419" s="480">
        <v>0</v>
      </c>
      <c r="AN419" s="480">
        <v>0</v>
      </c>
      <c r="AO419" s="480">
        <v>0</v>
      </c>
      <c r="AP419" s="480">
        <v>0</v>
      </c>
      <c r="AQ419" s="480">
        <v>0</v>
      </c>
      <c r="AR419" s="480">
        <v>0</v>
      </c>
      <c r="AS419" s="480">
        <v>0</v>
      </c>
      <c r="AT419" s="480">
        <v>0</v>
      </c>
      <c r="AU419" s="480">
        <v>0</v>
      </c>
      <c r="AV419" s="480">
        <v>0</v>
      </c>
      <c r="AW419" s="480">
        <v>0</v>
      </c>
      <c r="AX419" s="480">
        <v>0</v>
      </c>
      <c r="AY419" s="480">
        <v>0</v>
      </c>
      <c r="AZ419" s="480">
        <v>0</v>
      </c>
      <c r="BA419" s="480">
        <v>0</v>
      </c>
      <c r="BB419" s="480">
        <v>0</v>
      </c>
      <c r="BC419" s="480">
        <v>0</v>
      </c>
      <c r="BD419" s="480">
        <v>0</v>
      </c>
      <c r="BE419" s="480">
        <v>0</v>
      </c>
      <c r="BF419" s="481">
        <f t="shared" si="18"/>
        <v>129</v>
      </c>
      <c r="BG419" s="481">
        <f t="shared" si="18"/>
        <v>108</v>
      </c>
      <c r="BH419" s="482">
        <f t="shared" si="19"/>
        <v>0</v>
      </c>
      <c r="BI419" s="482">
        <f t="shared" si="19"/>
        <v>0</v>
      </c>
      <c r="BJ419" s="483">
        <f t="shared" si="20"/>
        <v>129</v>
      </c>
      <c r="BK419" s="483">
        <f t="shared" si="20"/>
        <v>108</v>
      </c>
    </row>
    <row r="420" spans="1:63" x14ac:dyDescent="0.45">
      <c r="A420" s="480" t="s">
        <v>1104</v>
      </c>
      <c r="B420" s="480" t="s">
        <v>461</v>
      </c>
      <c r="C420" s="480" t="s">
        <v>11</v>
      </c>
      <c r="D420" s="480" t="s">
        <v>702</v>
      </c>
      <c r="E420" s="480" t="s">
        <v>725</v>
      </c>
      <c r="F420" s="480">
        <v>0</v>
      </c>
      <c r="G420" s="480">
        <v>0</v>
      </c>
      <c r="H420" s="480">
        <v>0</v>
      </c>
      <c r="I420" s="480">
        <v>2</v>
      </c>
      <c r="J420" s="480">
        <v>2</v>
      </c>
      <c r="K420" s="480">
        <v>2</v>
      </c>
      <c r="L420" s="480">
        <v>9</v>
      </c>
      <c r="M420" s="480">
        <v>3</v>
      </c>
      <c r="N420" s="480">
        <v>5</v>
      </c>
      <c r="O420" s="480">
        <v>9</v>
      </c>
      <c r="P420" s="480">
        <v>2</v>
      </c>
      <c r="Q420" s="480">
        <v>5</v>
      </c>
      <c r="R420" s="480">
        <v>4</v>
      </c>
      <c r="S420" s="480">
        <v>5</v>
      </c>
      <c r="T420" s="480">
        <v>5</v>
      </c>
      <c r="U420" s="480">
        <v>1</v>
      </c>
      <c r="V420" s="480">
        <v>5</v>
      </c>
      <c r="W420" s="480">
        <v>2</v>
      </c>
      <c r="X420" s="480">
        <v>3</v>
      </c>
      <c r="Y420" s="480">
        <v>1</v>
      </c>
      <c r="Z420" s="480">
        <v>0</v>
      </c>
      <c r="AA420" s="480">
        <v>0</v>
      </c>
      <c r="AB420" s="480">
        <v>0</v>
      </c>
      <c r="AC420" s="480">
        <v>0</v>
      </c>
      <c r="AD420" s="480">
        <v>0</v>
      </c>
      <c r="AE420" s="480">
        <v>0</v>
      </c>
      <c r="AF420" s="480">
        <v>0</v>
      </c>
      <c r="AG420" s="480">
        <v>0</v>
      </c>
      <c r="AH420" s="480">
        <v>0</v>
      </c>
      <c r="AI420" s="480">
        <v>0</v>
      </c>
      <c r="AJ420" s="480">
        <v>0</v>
      </c>
      <c r="AK420" s="480">
        <v>0</v>
      </c>
      <c r="AL420" s="480">
        <v>0</v>
      </c>
      <c r="AM420" s="480">
        <v>0</v>
      </c>
      <c r="AN420" s="480">
        <v>0</v>
      </c>
      <c r="AO420" s="480">
        <v>0</v>
      </c>
      <c r="AP420" s="480">
        <v>0</v>
      </c>
      <c r="AQ420" s="480">
        <v>0</v>
      </c>
      <c r="AR420" s="480">
        <v>0</v>
      </c>
      <c r="AS420" s="480">
        <v>0</v>
      </c>
      <c r="AT420" s="480">
        <v>0</v>
      </c>
      <c r="AU420" s="480">
        <v>0</v>
      </c>
      <c r="AV420" s="480">
        <v>0</v>
      </c>
      <c r="AW420" s="480">
        <v>0</v>
      </c>
      <c r="AX420" s="480">
        <v>0</v>
      </c>
      <c r="AY420" s="480">
        <v>0</v>
      </c>
      <c r="AZ420" s="480">
        <v>0</v>
      </c>
      <c r="BA420" s="480">
        <v>0</v>
      </c>
      <c r="BB420" s="480">
        <v>0</v>
      </c>
      <c r="BC420" s="480">
        <v>0</v>
      </c>
      <c r="BD420" s="480">
        <v>0</v>
      </c>
      <c r="BE420" s="480">
        <v>0</v>
      </c>
      <c r="BF420" s="481">
        <f t="shared" si="18"/>
        <v>35</v>
      </c>
      <c r="BG420" s="481">
        <f t="shared" si="18"/>
        <v>30</v>
      </c>
      <c r="BH420" s="482">
        <f t="shared" si="19"/>
        <v>0</v>
      </c>
      <c r="BI420" s="482">
        <f t="shared" si="19"/>
        <v>0</v>
      </c>
      <c r="BJ420" s="483">
        <f t="shared" si="20"/>
        <v>35</v>
      </c>
      <c r="BK420" s="483">
        <f t="shared" si="20"/>
        <v>30</v>
      </c>
    </row>
    <row r="421" spans="1:63" ht="24.9" x14ac:dyDescent="0.45">
      <c r="A421" s="480" t="s">
        <v>1105</v>
      </c>
      <c r="B421" s="480" t="s">
        <v>461</v>
      </c>
      <c r="C421" s="480" t="s">
        <v>11</v>
      </c>
      <c r="D421" s="480" t="s">
        <v>706</v>
      </c>
      <c r="E421" s="480" t="s">
        <v>802</v>
      </c>
      <c r="F421" s="480">
        <v>7</v>
      </c>
      <c r="G421" s="480">
        <v>9</v>
      </c>
      <c r="H421" s="480">
        <v>12</v>
      </c>
      <c r="I421" s="480">
        <v>10</v>
      </c>
      <c r="J421" s="480">
        <v>16</v>
      </c>
      <c r="K421" s="480">
        <v>15</v>
      </c>
      <c r="L421" s="480">
        <v>17</v>
      </c>
      <c r="M421" s="480">
        <v>11</v>
      </c>
      <c r="N421" s="480">
        <v>0</v>
      </c>
      <c r="O421" s="480">
        <v>0</v>
      </c>
      <c r="P421" s="480">
        <v>0</v>
      </c>
      <c r="Q421" s="480">
        <v>0</v>
      </c>
      <c r="R421" s="480">
        <v>0</v>
      </c>
      <c r="S421" s="480">
        <v>0</v>
      </c>
      <c r="T421" s="480">
        <v>0</v>
      </c>
      <c r="U421" s="480">
        <v>0</v>
      </c>
      <c r="V421" s="480">
        <v>0</v>
      </c>
      <c r="W421" s="480">
        <v>0</v>
      </c>
      <c r="X421" s="480">
        <v>0</v>
      </c>
      <c r="Y421" s="480">
        <v>0</v>
      </c>
      <c r="Z421" s="480">
        <v>0</v>
      </c>
      <c r="AA421" s="480">
        <v>0</v>
      </c>
      <c r="AB421" s="480">
        <v>0</v>
      </c>
      <c r="AC421" s="480">
        <v>0</v>
      </c>
      <c r="AD421" s="480">
        <v>0</v>
      </c>
      <c r="AE421" s="480">
        <v>0</v>
      </c>
      <c r="AF421" s="480">
        <v>0</v>
      </c>
      <c r="AG421" s="480">
        <v>0</v>
      </c>
      <c r="AH421" s="480">
        <v>0</v>
      </c>
      <c r="AI421" s="480">
        <v>0</v>
      </c>
      <c r="AJ421" s="480">
        <v>0</v>
      </c>
      <c r="AK421" s="480">
        <v>0</v>
      </c>
      <c r="AL421" s="480">
        <v>0</v>
      </c>
      <c r="AM421" s="480">
        <v>0</v>
      </c>
      <c r="AN421" s="480">
        <v>0</v>
      </c>
      <c r="AO421" s="480">
        <v>0</v>
      </c>
      <c r="AP421" s="480">
        <v>0</v>
      </c>
      <c r="AQ421" s="480">
        <v>0</v>
      </c>
      <c r="AR421" s="480">
        <v>0</v>
      </c>
      <c r="AS421" s="480">
        <v>0</v>
      </c>
      <c r="AT421" s="480">
        <v>0</v>
      </c>
      <c r="AU421" s="480">
        <v>0</v>
      </c>
      <c r="AV421" s="480">
        <v>0</v>
      </c>
      <c r="AW421" s="480">
        <v>0</v>
      </c>
      <c r="AX421" s="480">
        <v>0</v>
      </c>
      <c r="AY421" s="480">
        <v>0</v>
      </c>
      <c r="AZ421" s="480">
        <v>0</v>
      </c>
      <c r="BA421" s="480">
        <v>0</v>
      </c>
      <c r="BB421" s="480">
        <v>0</v>
      </c>
      <c r="BC421" s="480">
        <v>0</v>
      </c>
      <c r="BD421" s="480">
        <v>0</v>
      </c>
      <c r="BE421" s="480">
        <v>0</v>
      </c>
      <c r="BF421" s="481">
        <f t="shared" si="18"/>
        <v>52</v>
      </c>
      <c r="BG421" s="481">
        <f t="shared" si="18"/>
        <v>45</v>
      </c>
      <c r="BH421" s="482">
        <f t="shared" si="19"/>
        <v>0</v>
      </c>
      <c r="BI421" s="482">
        <f t="shared" si="19"/>
        <v>0</v>
      </c>
      <c r="BJ421" s="483">
        <f t="shared" si="20"/>
        <v>52</v>
      </c>
      <c r="BK421" s="483">
        <f t="shared" si="20"/>
        <v>45</v>
      </c>
    </row>
    <row r="422" spans="1:63" x14ac:dyDescent="0.45">
      <c r="A422" s="480" t="s">
        <v>1106</v>
      </c>
      <c r="B422" s="480" t="s">
        <v>461</v>
      </c>
      <c r="C422" s="480" t="s">
        <v>27</v>
      </c>
      <c r="D422" s="480" t="s">
        <v>702</v>
      </c>
      <c r="E422" s="480" t="s">
        <v>725</v>
      </c>
      <c r="F422" s="480">
        <v>0</v>
      </c>
      <c r="G422" s="480">
        <v>0</v>
      </c>
      <c r="H422" s="480">
        <v>0</v>
      </c>
      <c r="I422" s="480">
        <v>0</v>
      </c>
      <c r="J422" s="480">
        <v>32</v>
      </c>
      <c r="K422" s="480">
        <v>49</v>
      </c>
      <c r="L422" s="480">
        <v>51</v>
      </c>
      <c r="M422" s="480">
        <v>44</v>
      </c>
      <c r="N422" s="480">
        <v>56</v>
      </c>
      <c r="O422" s="480">
        <v>49</v>
      </c>
      <c r="P422" s="480">
        <v>73</v>
      </c>
      <c r="Q422" s="480">
        <v>57</v>
      </c>
      <c r="R422" s="480">
        <v>70</v>
      </c>
      <c r="S422" s="480">
        <v>65</v>
      </c>
      <c r="T422" s="480">
        <v>51</v>
      </c>
      <c r="U422" s="480">
        <v>53</v>
      </c>
      <c r="V422" s="480">
        <v>52</v>
      </c>
      <c r="W422" s="480">
        <v>66</v>
      </c>
      <c r="X422" s="480">
        <v>54</v>
      </c>
      <c r="Y422" s="480">
        <v>44</v>
      </c>
      <c r="Z422" s="480">
        <v>40</v>
      </c>
      <c r="AA422" s="480">
        <v>40</v>
      </c>
      <c r="AB422" s="480">
        <v>58</v>
      </c>
      <c r="AC422" s="480">
        <v>40</v>
      </c>
      <c r="AD422" s="480">
        <v>34</v>
      </c>
      <c r="AE422" s="480">
        <v>44</v>
      </c>
      <c r="AF422" s="480">
        <v>0</v>
      </c>
      <c r="AG422" s="480">
        <v>0</v>
      </c>
      <c r="AH422" s="480">
        <v>0</v>
      </c>
      <c r="AI422" s="480">
        <v>0</v>
      </c>
      <c r="AJ422" s="480">
        <v>0</v>
      </c>
      <c r="AK422" s="480">
        <v>0</v>
      </c>
      <c r="AL422" s="480">
        <v>0</v>
      </c>
      <c r="AM422" s="480">
        <v>0</v>
      </c>
      <c r="AN422" s="480">
        <v>0</v>
      </c>
      <c r="AO422" s="480">
        <v>0</v>
      </c>
      <c r="AP422" s="480">
        <v>0</v>
      </c>
      <c r="AQ422" s="480">
        <v>0</v>
      </c>
      <c r="AR422" s="480">
        <v>0</v>
      </c>
      <c r="AS422" s="480">
        <v>0</v>
      </c>
      <c r="AT422" s="480">
        <v>0</v>
      </c>
      <c r="AU422" s="480">
        <v>0</v>
      </c>
      <c r="AV422" s="480">
        <v>0</v>
      </c>
      <c r="AW422" s="480">
        <v>0</v>
      </c>
      <c r="AX422" s="480">
        <v>0</v>
      </c>
      <c r="AY422" s="480">
        <v>0</v>
      </c>
      <c r="AZ422" s="480">
        <v>0</v>
      </c>
      <c r="BA422" s="480">
        <v>0</v>
      </c>
      <c r="BB422" s="480">
        <v>0</v>
      </c>
      <c r="BC422" s="480">
        <v>0</v>
      </c>
      <c r="BD422" s="480">
        <v>0</v>
      </c>
      <c r="BE422" s="480">
        <v>0</v>
      </c>
      <c r="BF422" s="481">
        <f t="shared" si="18"/>
        <v>571</v>
      </c>
      <c r="BG422" s="481">
        <f t="shared" si="18"/>
        <v>551</v>
      </c>
      <c r="BH422" s="482">
        <f t="shared" si="19"/>
        <v>0</v>
      </c>
      <c r="BI422" s="482">
        <f t="shared" si="19"/>
        <v>0</v>
      </c>
      <c r="BJ422" s="483">
        <f t="shared" si="20"/>
        <v>571</v>
      </c>
      <c r="BK422" s="483">
        <f t="shared" si="20"/>
        <v>551</v>
      </c>
    </row>
    <row r="423" spans="1:63" x14ac:dyDescent="0.45">
      <c r="A423" s="480" t="s">
        <v>1107</v>
      </c>
      <c r="B423" s="480" t="s">
        <v>461</v>
      </c>
      <c r="C423" s="480" t="s">
        <v>27</v>
      </c>
      <c r="D423" s="480" t="s">
        <v>702</v>
      </c>
      <c r="E423" s="480" t="s">
        <v>725</v>
      </c>
      <c r="F423" s="480">
        <v>0</v>
      </c>
      <c r="G423" s="480">
        <v>0</v>
      </c>
      <c r="H423" s="480">
        <v>0</v>
      </c>
      <c r="I423" s="480">
        <v>0</v>
      </c>
      <c r="J423" s="480">
        <v>3</v>
      </c>
      <c r="K423" s="480">
        <v>5</v>
      </c>
      <c r="L423" s="480">
        <v>5</v>
      </c>
      <c r="M423" s="480">
        <v>5</v>
      </c>
      <c r="N423" s="480">
        <v>4</v>
      </c>
      <c r="O423" s="480">
        <v>3</v>
      </c>
      <c r="P423" s="480">
        <v>9</v>
      </c>
      <c r="Q423" s="480">
        <v>4</v>
      </c>
      <c r="R423" s="480">
        <v>1</v>
      </c>
      <c r="S423" s="480">
        <v>4</v>
      </c>
      <c r="T423" s="480">
        <v>10</v>
      </c>
      <c r="U423" s="480">
        <v>10</v>
      </c>
      <c r="V423" s="480">
        <v>1</v>
      </c>
      <c r="W423" s="480">
        <v>1</v>
      </c>
      <c r="X423" s="480">
        <v>4</v>
      </c>
      <c r="Y423" s="480">
        <v>7</v>
      </c>
      <c r="Z423" s="480">
        <v>0</v>
      </c>
      <c r="AA423" s="480">
        <v>0</v>
      </c>
      <c r="AB423" s="480">
        <v>0</v>
      </c>
      <c r="AC423" s="480">
        <v>0</v>
      </c>
      <c r="AD423" s="480">
        <v>0</v>
      </c>
      <c r="AE423" s="480">
        <v>0</v>
      </c>
      <c r="AF423" s="480">
        <v>0</v>
      </c>
      <c r="AG423" s="480">
        <v>0</v>
      </c>
      <c r="AH423" s="480">
        <v>0</v>
      </c>
      <c r="AI423" s="480">
        <v>0</v>
      </c>
      <c r="AJ423" s="480">
        <v>0</v>
      </c>
      <c r="AK423" s="480">
        <v>0</v>
      </c>
      <c r="AL423" s="480">
        <v>0</v>
      </c>
      <c r="AM423" s="480">
        <v>0</v>
      </c>
      <c r="AN423" s="480">
        <v>0</v>
      </c>
      <c r="AO423" s="480">
        <v>0</v>
      </c>
      <c r="AP423" s="480">
        <v>0</v>
      </c>
      <c r="AQ423" s="480">
        <v>0</v>
      </c>
      <c r="AR423" s="480">
        <v>0</v>
      </c>
      <c r="AS423" s="480">
        <v>0</v>
      </c>
      <c r="AT423" s="480">
        <v>0</v>
      </c>
      <c r="AU423" s="480">
        <v>0</v>
      </c>
      <c r="AV423" s="480">
        <v>0</v>
      </c>
      <c r="AW423" s="480">
        <v>0</v>
      </c>
      <c r="AX423" s="480">
        <v>0</v>
      </c>
      <c r="AY423" s="480">
        <v>0</v>
      </c>
      <c r="AZ423" s="480">
        <v>0</v>
      </c>
      <c r="BA423" s="480">
        <v>0</v>
      </c>
      <c r="BB423" s="480">
        <v>0</v>
      </c>
      <c r="BC423" s="480">
        <v>0</v>
      </c>
      <c r="BD423" s="480">
        <v>0</v>
      </c>
      <c r="BE423" s="480">
        <v>0</v>
      </c>
      <c r="BF423" s="481">
        <f t="shared" si="18"/>
        <v>37</v>
      </c>
      <c r="BG423" s="481">
        <f t="shared" si="18"/>
        <v>39</v>
      </c>
      <c r="BH423" s="482">
        <f t="shared" si="19"/>
        <v>0</v>
      </c>
      <c r="BI423" s="482">
        <f t="shared" si="19"/>
        <v>0</v>
      </c>
      <c r="BJ423" s="483">
        <f t="shared" si="20"/>
        <v>37</v>
      </c>
      <c r="BK423" s="483">
        <f t="shared" si="20"/>
        <v>39</v>
      </c>
    </row>
    <row r="424" spans="1:63" x14ac:dyDescent="0.45">
      <c r="A424" s="480" t="s">
        <v>1108</v>
      </c>
      <c r="B424" s="480" t="s">
        <v>461</v>
      </c>
      <c r="C424" s="480" t="s">
        <v>27</v>
      </c>
      <c r="D424" s="480" t="s">
        <v>702</v>
      </c>
      <c r="E424" s="480" t="s">
        <v>725</v>
      </c>
      <c r="F424" s="480">
        <v>0</v>
      </c>
      <c r="G424" s="480">
        <v>0</v>
      </c>
      <c r="H424" s="480">
        <v>0</v>
      </c>
      <c r="I424" s="480">
        <v>0</v>
      </c>
      <c r="J424" s="480">
        <v>2</v>
      </c>
      <c r="K424" s="480">
        <v>3</v>
      </c>
      <c r="L424" s="480">
        <v>3</v>
      </c>
      <c r="M424" s="480">
        <v>3</v>
      </c>
      <c r="N424" s="480">
        <v>2</v>
      </c>
      <c r="O424" s="480">
        <v>2</v>
      </c>
      <c r="P424" s="480">
        <v>2</v>
      </c>
      <c r="Q424" s="480">
        <v>6</v>
      </c>
      <c r="R424" s="480">
        <v>4</v>
      </c>
      <c r="S424" s="480">
        <v>2</v>
      </c>
      <c r="T424" s="480">
        <v>4</v>
      </c>
      <c r="U424" s="480">
        <v>2</v>
      </c>
      <c r="V424" s="480">
        <v>5</v>
      </c>
      <c r="W424" s="480">
        <v>3</v>
      </c>
      <c r="X424" s="480">
        <v>3</v>
      </c>
      <c r="Y424" s="480">
        <v>6</v>
      </c>
      <c r="Z424" s="480">
        <v>0</v>
      </c>
      <c r="AA424" s="480">
        <v>0</v>
      </c>
      <c r="AB424" s="480">
        <v>0</v>
      </c>
      <c r="AC424" s="480">
        <v>0</v>
      </c>
      <c r="AD424" s="480">
        <v>0</v>
      </c>
      <c r="AE424" s="480">
        <v>0</v>
      </c>
      <c r="AF424" s="480">
        <v>0</v>
      </c>
      <c r="AG424" s="480">
        <v>0</v>
      </c>
      <c r="AH424" s="480">
        <v>0</v>
      </c>
      <c r="AI424" s="480">
        <v>0</v>
      </c>
      <c r="AJ424" s="480">
        <v>0</v>
      </c>
      <c r="AK424" s="480">
        <v>0</v>
      </c>
      <c r="AL424" s="480">
        <v>0</v>
      </c>
      <c r="AM424" s="480">
        <v>0</v>
      </c>
      <c r="AN424" s="480">
        <v>0</v>
      </c>
      <c r="AO424" s="480">
        <v>0</v>
      </c>
      <c r="AP424" s="480">
        <v>0</v>
      </c>
      <c r="AQ424" s="480">
        <v>0</v>
      </c>
      <c r="AR424" s="480">
        <v>0</v>
      </c>
      <c r="AS424" s="480">
        <v>0</v>
      </c>
      <c r="AT424" s="480">
        <v>0</v>
      </c>
      <c r="AU424" s="480">
        <v>0</v>
      </c>
      <c r="AV424" s="480">
        <v>0</v>
      </c>
      <c r="AW424" s="480">
        <v>0</v>
      </c>
      <c r="AX424" s="480">
        <v>0</v>
      </c>
      <c r="AY424" s="480">
        <v>0</v>
      </c>
      <c r="AZ424" s="480">
        <v>0</v>
      </c>
      <c r="BA424" s="480">
        <v>0</v>
      </c>
      <c r="BB424" s="480">
        <v>0</v>
      </c>
      <c r="BC424" s="480">
        <v>0</v>
      </c>
      <c r="BD424" s="480">
        <v>0</v>
      </c>
      <c r="BE424" s="480">
        <v>0</v>
      </c>
      <c r="BF424" s="481">
        <f t="shared" si="18"/>
        <v>25</v>
      </c>
      <c r="BG424" s="481">
        <f t="shared" si="18"/>
        <v>27</v>
      </c>
      <c r="BH424" s="482">
        <f t="shared" si="19"/>
        <v>0</v>
      </c>
      <c r="BI424" s="482">
        <f t="shared" si="19"/>
        <v>0</v>
      </c>
      <c r="BJ424" s="483">
        <f t="shared" si="20"/>
        <v>25</v>
      </c>
      <c r="BK424" s="483">
        <f t="shared" si="20"/>
        <v>27</v>
      </c>
    </row>
    <row r="425" spans="1:63" x14ac:dyDescent="0.45">
      <c r="A425" s="480" t="s">
        <v>1109</v>
      </c>
      <c r="B425" s="480" t="s">
        <v>461</v>
      </c>
      <c r="C425" s="480" t="s">
        <v>27</v>
      </c>
      <c r="D425" s="480" t="s">
        <v>702</v>
      </c>
      <c r="E425" s="480" t="s">
        <v>725</v>
      </c>
      <c r="F425" s="480">
        <v>0</v>
      </c>
      <c r="G425" s="480">
        <v>0</v>
      </c>
      <c r="H425" s="480">
        <v>0</v>
      </c>
      <c r="I425" s="480">
        <v>0</v>
      </c>
      <c r="J425" s="480">
        <v>3</v>
      </c>
      <c r="K425" s="480">
        <v>1</v>
      </c>
      <c r="L425" s="480">
        <v>3</v>
      </c>
      <c r="M425" s="480">
        <v>3</v>
      </c>
      <c r="N425" s="480">
        <v>3</v>
      </c>
      <c r="O425" s="480">
        <v>4</v>
      </c>
      <c r="P425" s="480">
        <v>3</v>
      </c>
      <c r="Q425" s="480">
        <v>2</v>
      </c>
      <c r="R425" s="480">
        <v>4</v>
      </c>
      <c r="S425" s="480">
        <v>4</v>
      </c>
      <c r="T425" s="480">
        <v>1</v>
      </c>
      <c r="U425" s="480">
        <v>4</v>
      </c>
      <c r="V425" s="480">
        <v>3</v>
      </c>
      <c r="W425" s="480">
        <v>1</v>
      </c>
      <c r="X425" s="480">
        <v>5</v>
      </c>
      <c r="Y425" s="480">
        <v>2</v>
      </c>
      <c r="Z425" s="480">
        <v>0</v>
      </c>
      <c r="AA425" s="480">
        <v>0</v>
      </c>
      <c r="AB425" s="480">
        <v>0</v>
      </c>
      <c r="AC425" s="480">
        <v>0</v>
      </c>
      <c r="AD425" s="480">
        <v>0</v>
      </c>
      <c r="AE425" s="480">
        <v>0</v>
      </c>
      <c r="AF425" s="480">
        <v>0</v>
      </c>
      <c r="AG425" s="480">
        <v>0</v>
      </c>
      <c r="AH425" s="480">
        <v>0</v>
      </c>
      <c r="AI425" s="480">
        <v>0</v>
      </c>
      <c r="AJ425" s="480">
        <v>0</v>
      </c>
      <c r="AK425" s="480">
        <v>0</v>
      </c>
      <c r="AL425" s="480">
        <v>0</v>
      </c>
      <c r="AM425" s="480">
        <v>0</v>
      </c>
      <c r="AN425" s="480">
        <v>0</v>
      </c>
      <c r="AO425" s="480">
        <v>0</v>
      </c>
      <c r="AP425" s="480">
        <v>0</v>
      </c>
      <c r="AQ425" s="480">
        <v>0</v>
      </c>
      <c r="AR425" s="480">
        <v>0</v>
      </c>
      <c r="AS425" s="480">
        <v>0</v>
      </c>
      <c r="AT425" s="480">
        <v>0</v>
      </c>
      <c r="AU425" s="480">
        <v>0</v>
      </c>
      <c r="AV425" s="480">
        <v>0</v>
      </c>
      <c r="AW425" s="480">
        <v>0</v>
      </c>
      <c r="AX425" s="480">
        <v>0</v>
      </c>
      <c r="AY425" s="480">
        <v>0</v>
      </c>
      <c r="AZ425" s="480">
        <v>0</v>
      </c>
      <c r="BA425" s="480">
        <v>0</v>
      </c>
      <c r="BB425" s="480">
        <v>0</v>
      </c>
      <c r="BC425" s="480">
        <v>0</v>
      </c>
      <c r="BD425" s="480">
        <v>0</v>
      </c>
      <c r="BE425" s="480">
        <v>0</v>
      </c>
      <c r="BF425" s="481">
        <f t="shared" si="18"/>
        <v>25</v>
      </c>
      <c r="BG425" s="481">
        <f t="shared" si="18"/>
        <v>21</v>
      </c>
      <c r="BH425" s="482">
        <f t="shared" si="19"/>
        <v>0</v>
      </c>
      <c r="BI425" s="482">
        <f t="shared" si="19"/>
        <v>0</v>
      </c>
      <c r="BJ425" s="483">
        <f t="shared" si="20"/>
        <v>25</v>
      </c>
      <c r="BK425" s="483">
        <f t="shared" si="20"/>
        <v>21</v>
      </c>
    </row>
    <row r="426" spans="1:63" x14ac:dyDescent="0.45">
      <c r="A426" s="480" t="s">
        <v>1110</v>
      </c>
      <c r="B426" s="480" t="s">
        <v>461</v>
      </c>
      <c r="C426" s="480" t="s">
        <v>27</v>
      </c>
      <c r="D426" s="480" t="s">
        <v>702</v>
      </c>
      <c r="E426" s="480" t="s">
        <v>725</v>
      </c>
      <c r="F426" s="480">
        <v>0</v>
      </c>
      <c r="G426" s="480">
        <v>0</v>
      </c>
      <c r="H426" s="480">
        <v>0</v>
      </c>
      <c r="I426" s="480">
        <v>0</v>
      </c>
      <c r="J426" s="480">
        <v>24</v>
      </c>
      <c r="K426" s="480">
        <v>17</v>
      </c>
      <c r="L426" s="480">
        <v>27</v>
      </c>
      <c r="M426" s="480">
        <v>11</v>
      </c>
      <c r="N426" s="480">
        <v>15</v>
      </c>
      <c r="O426" s="480">
        <v>9</v>
      </c>
      <c r="P426" s="480">
        <v>10</v>
      </c>
      <c r="Q426" s="480">
        <v>26</v>
      </c>
      <c r="R426" s="480">
        <v>21</v>
      </c>
      <c r="S426" s="480">
        <v>19</v>
      </c>
      <c r="T426" s="480">
        <v>27</v>
      </c>
      <c r="U426" s="480">
        <v>15</v>
      </c>
      <c r="V426" s="480">
        <v>14</v>
      </c>
      <c r="W426" s="480">
        <v>24</v>
      </c>
      <c r="X426" s="480">
        <v>19</v>
      </c>
      <c r="Y426" s="480">
        <v>25</v>
      </c>
      <c r="Z426" s="480">
        <v>24</v>
      </c>
      <c r="AA426" s="480">
        <v>21</v>
      </c>
      <c r="AB426" s="480">
        <v>19</v>
      </c>
      <c r="AC426" s="480">
        <v>14</v>
      </c>
      <c r="AD426" s="480">
        <v>22</v>
      </c>
      <c r="AE426" s="480">
        <v>22</v>
      </c>
      <c r="AF426" s="480">
        <v>0</v>
      </c>
      <c r="AG426" s="480">
        <v>0</v>
      </c>
      <c r="AH426" s="480">
        <v>0</v>
      </c>
      <c r="AI426" s="480">
        <v>0</v>
      </c>
      <c r="AJ426" s="480">
        <v>0</v>
      </c>
      <c r="AK426" s="480">
        <v>0</v>
      </c>
      <c r="AL426" s="480">
        <v>0</v>
      </c>
      <c r="AM426" s="480">
        <v>0</v>
      </c>
      <c r="AN426" s="480">
        <v>0</v>
      </c>
      <c r="AO426" s="480">
        <v>0</v>
      </c>
      <c r="AP426" s="480">
        <v>0</v>
      </c>
      <c r="AQ426" s="480">
        <v>0</v>
      </c>
      <c r="AR426" s="480">
        <v>0</v>
      </c>
      <c r="AS426" s="480">
        <v>0</v>
      </c>
      <c r="AT426" s="480">
        <v>0</v>
      </c>
      <c r="AU426" s="480">
        <v>0</v>
      </c>
      <c r="AV426" s="480">
        <v>0</v>
      </c>
      <c r="AW426" s="480">
        <v>0</v>
      </c>
      <c r="AX426" s="480">
        <v>0</v>
      </c>
      <c r="AY426" s="480">
        <v>0</v>
      </c>
      <c r="AZ426" s="480">
        <v>0</v>
      </c>
      <c r="BA426" s="480">
        <v>0</v>
      </c>
      <c r="BB426" s="480">
        <v>0</v>
      </c>
      <c r="BC426" s="480">
        <v>0</v>
      </c>
      <c r="BD426" s="480">
        <v>0</v>
      </c>
      <c r="BE426" s="480">
        <v>0</v>
      </c>
      <c r="BF426" s="481">
        <f t="shared" si="18"/>
        <v>222</v>
      </c>
      <c r="BG426" s="481">
        <f t="shared" si="18"/>
        <v>203</v>
      </c>
      <c r="BH426" s="482">
        <f t="shared" si="19"/>
        <v>0</v>
      </c>
      <c r="BI426" s="482">
        <f t="shared" si="19"/>
        <v>0</v>
      </c>
      <c r="BJ426" s="483">
        <f t="shared" si="20"/>
        <v>222</v>
      </c>
      <c r="BK426" s="483">
        <f t="shared" si="20"/>
        <v>203</v>
      </c>
    </row>
    <row r="427" spans="1:63" x14ac:dyDescent="0.45">
      <c r="A427" s="480" t="s">
        <v>1111</v>
      </c>
      <c r="B427" s="480" t="s">
        <v>461</v>
      </c>
      <c r="C427" s="480" t="s">
        <v>27</v>
      </c>
      <c r="D427" s="480" t="s">
        <v>702</v>
      </c>
      <c r="E427" s="480" t="s">
        <v>725</v>
      </c>
      <c r="F427" s="480">
        <v>0</v>
      </c>
      <c r="G427" s="480">
        <v>0</v>
      </c>
      <c r="H427" s="480">
        <v>0</v>
      </c>
      <c r="I427" s="480">
        <v>0</v>
      </c>
      <c r="J427" s="480">
        <v>10</v>
      </c>
      <c r="K427" s="480">
        <v>6</v>
      </c>
      <c r="L427" s="480">
        <v>9</v>
      </c>
      <c r="M427" s="480">
        <v>10</v>
      </c>
      <c r="N427" s="480">
        <v>4</v>
      </c>
      <c r="O427" s="480">
        <v>7</v>
      </c>
      <c r="P427" s="480">
        <v>5</v>
      </c>
      <c r="Q427" s="480">
        <v>13</v>
      </c>
      <c r="R427" s="480">
        <v>10</v>
      </c>
      <c r="S427" s="480">
        <v>6</v>
      </c>
      <c r="T427" s="480">
        <v>8</v>
      </c>
      <c r="U427" s="480">
        <v>10</v>
      </c>
      <c r="V427" s="480">
        <v>11</v>
      </c>
      <c r="W427" s="480">
        <v>16</v>
      </c>
      <c r="X427" s="480">
        <v>19</v>
      </c>
      <c r="Y427" s="480">
        <v>9</v>
      </c>
      <c r="Z427" s="480">
        <v>13</v>
      </c>
      <c r="AA427" s="480">
        <v>16</v>
      </c>
      <c r="AB427" s="480">
        <v>20</v>
      </c>
      <c r="AC427" s="480">
        <v>6</v>
      </c>
      <c r="AD427" s="480">
        <v>10</v>
      </c>
      <c r="AE427" s="480">
        <v>5</v>
      </c>
      <c r="AF427" s="480">
        <v>0</v>
      </c>
      <c r="AG427" s="480">
        <v>0</v>
      </c>
      <c r="AH427" s="480">
        <v>0</v>
      </c>
      <c r="AI427" s="480">
        <v>0</v>
      </c>
      <c r="AJ427" s="480">
        <v>0</v>
      </c>
      <c r="AK427" s="480">
        <v>0</v>
      </c>
      <c r="AL427" s="480">
        <v>0</v>
      </c>
      <c r="AM427" s="480">
        <v>0</v>
      </c>
      <c r="AN427" s="480">
        <v>0</v>
      </c>
      <c r="AO427" s="480">
        <v>0</v>
      </c>
      <c r="AP427" s="480">
        <v>0</v>
      </c>
      <c r="AQ427" s="480">
        <v>0</v>
      </c>
      <c r="AR427" s="480">
        <v>0</v>
      </c>
      <c r="AS427" s="480">
        <v>0</v>
      </c>
      <c r="AT427" s="480">
        <v>0</v>
      </c>
      <c r="AU427" s="480">
        <v>0</v>
      </c>
      <c r="AV427" s="480">
        <v>0</v>
      </c>
      <c r="AW427" s="480">
        <v>0</v>
      </c>
      <c r="AX427" s="480">
        <v>0</v>
      </c>
      <c r="AY427" s="480">
        <v>0</v>
      </c>
      <c r="AZ427" s="480">
        <v>0</v>
      </c>
      <c r="BA427" s="480">
        <v>0</v>
      </c>
      <c r="BB427" s="480">
        <v>0</v>
      </c>
      <c r="BC427" s="480">
        <v>0</v>
      </c>
      <c r="BD427" s="480">
        <v>0</v>
      </c>
      <c r="BE427" s="480">
        <v>0</v>
      </c>
      <c r="BF427" s="481">
        <f t="shared" si="18"/>
        <v>119</v>
      </c>
      <c r="BG427" s="481">
        <f t="shared" si="18"/>
        <v>104</v>
      </c>
      <c r="BH427" s="482">
        <f t="shared" si="19"/>
        <v>0</v>
      </c>
      <c r="BI427" s="482">
        <f t="shared" si="19"/>
        <v>0</v>
      </c>
      <c r="BJ427" s="483">
        <f t="shared" si="20"/>
        <v>119</v>
      </c>
      <c r="BK427" s="483">
        <f t="shared" si="20"/>
        <v>104</v>
      </c>
    </row>
    <row r="428" spans="1:63" x14ac:dyDescent="0.45">
      <c r="A428" s="480" t="s">
        <v>1112</v>
      </c>
      <c r="B428" s="480" t="s">
        <v>461</v>
      </c>
      <c r="C428" s="480" t="s">
        <v>27</v>
      </c>
      <c r="D428" s="480" t="s">
        <v>702</v>
      </c>
      <c r="E428" s="480" t="s">
        <v>725</v>
      </c>
      <c r="F428" s="480">
        <v>0</v>
      </c>
      <c r="G428" s="480">
        <v>0</v>
      </c>
      <c r="H428" s="480">
        <v>0</v>
      </c>
      <c r="I428" s="480">
        <v>0</v>
      </c>
      <c r="J428" s="480">
        <v>2</v>
      </c>
      <c r="K428" s="480">
        <v>2</v>
      </c>
      <c r="L428" s="480">
        <v>0</v>
      </c>
      <c r="M428" s="480">
        <v>2</v>
      </c>
      <c r="N428" s="480">
        <v>8</v>
      </c>
      <c r="O428" s="480">
        <v>3</v>
      </c>
      <c r="P428" s="480">
        <v>2</v>
      </c>
      <c r="Q428" s="480">
        <v>4</v>
      </c>
      <c r="R428" s="480">
        <v>8</v>
      </c>
      <c r="S428" s="480">
        <v>5</v>
      </c>
      <c r="T428" s="480">
        <v>5</v>
      </c>
      <c r="U428" s="480">
        <v>5</v>
      </c>
      <c r="V428" s="480">
        <v>5</v>
      </c>
      <c r="W428" s="480">
        <v>5</v>
      </c>
      <c r="X428" s="480">
        <v>9</v>
      </c>
      <c r="Y428" s="480">
        <v>2</v>
      </c>
      <c r="Z428" s="480">
        <v>0</v>
      </c>
      <c r="AA428" s="480">
        <v>0</v>
      </c>
      <c r="AB428" s="480">
        <v>0</v>
      </c>
      <c r="AC428" s="480">
        <v>0</v>
      </c>
      <c r="AD428" s="480">
        <v>0</v>
      </c>
      <c r="AE428" s="480">
        <v>0</v>
      </c>
      <c r="AF428" s="480">
        <v>0</v>
      </c>
      <c r="AG428" s="480">
        <v>0</v>
      </c>
      <c r="AH428" s="480">
        <v>0</v>
      </c>
      <c r="AI428" s="480">
        <v>0</v>
      </c>
      <c r="AJ428" s="480">
        <v>0</v>
      </c>
      <c r="AK428" s="480">
        <v>0</v>
      </c>
      <c r="AL428" s="480">
        <v>0</v>
      </c>
      <c r="AM428" s="480">
        <v>0</v>
      </c>
      <c r="AN428" s="480">
        <v>0</v>
      </c>
      <c r="AO428" s="480">
        <v>0</v>
      </c>
      <c r="AP428" s="480">
        <v>0</v>
      </c>
      <c r="AQ428" s="480">
        <v>0</v>
      </c>
      <c r="AR428" s="480">
        <v>0</v>
      </c>
      <c r="AS428" s="480">
        <v>0</v>
      </c>
      <c r="AT428" s="480">
        <v>0</v>
      </c>
      <c r="AU428" s="480">
        <v>0</v>
      </c>
      <c r="AV428" s="480">
        <v>0</v>
      </c>
      <c r="AW428" s="480">
        <v>0</v>
      </c>
      <c r="AX428" s="480">
        <v>0</v>
      </c>
      <c r="AY428" s="480">
        <v>0</v>
      </c>
      <c r="AZ428" s="480">
        <v>0</v>
      </c>
      <c r="BA428" s="480">
        <v>0</v>
      </c>
      <c r="BB428" s="480">
        <v>0</v>
      </c>
      <c r="BC428" s="480">
        <v>0</v>
      </c>
      <c r="BD428" s="480">
        <v>0</v>
      </c>
      <c r="BE428" s="480">
        <v>0</v>
      </c>
      <c r="BF428" s="481">
        <f t="shared" si="18"/>
        <v>39</v>
      </c>
      <c r="BG428" s="481">
        <f t="shared" si="18"/>
        <v>28</v>
      </c>
      <c r="BH428" s="482">
        <f t="shared" si="19"/>
        <v>0</v>
      </c>
      <c r="BI428" s="482">
        <f t="shared" si="19"/>
        <v>0</v>
      </c>
      <c r="BJ428" s="483">
        <f t="shared" si="20"/>
        <v>39</v>
      </c>
      <c r="BK428" s="483">
        <f t="shared" si="20"/>
        <v>28</v>
      </c>
    </row>
    <row r="429" spans="1:63" x14ac:dyDescent="0.45">
      <c r="A429" s="480" t="s">
        <v>1113</v>
      </c>
      <c r="B429" s="480" t="s">
        <v>461</v>
      </c>
      <c r="C429" s="480" t="s">
        <v>27</v>
      </c>
      <c r="D429" s="480" t="s">
        <v>702</v>
      </c>
      <c r="E429" s="480" t="s">
        <v>725</v>
      </c>
      <c r="F429" s="480">
        <v>0</v>
      </c>
      <c r="G429" s="480">
        <v>0</v>
      </c>
      <c r="H429" s="480">
        <v>0</v>
      </c>
      <c r="I429" s="480">
        <v>0</v>
      </c>
      <c r="J429" s="480">
        <v>3</v>
      </c>
      <c r="K429" s="480">
        <v>7</v>
      </c>
      <c r="L429" s="480">
        <v>10</v>
      </c>
      <c r="M429" s="480">
        <v>4</v>
      </c>
      <c r="N429" s="480">
        <v>5</v>
      </c>
      <c r="O429" s="480">
        <v>3</v>
      </c>
      <c r="P429" s="480">
        <v>8</v>
      </c>
      <c r="Q429" s="480">
        <v>7</v>
      </c>
      <c r="R429" s="480">
        <v>8</v>
      </c>
      <c r="S429" s="480">
        <v>6</v>
      </c>
      <c r="T429" s="480">
        <v>8</v>
      </c>
      <c r="U429" s="480">
        <v>6</v>
      </c>
      <c r="V429" s="480">
        <v>6</v>
      </c>
      <c r="W429" s="480">
        <v>7</v>
      </c>
      <c r="X429" s="480">
        <v>9</v>
      </c>
      <c r="Y429" s="480">
        <v>7</v>
      </c>
      <c r="Z429" s="480">
        <v>0</v>
      </c>
      <c r="AA429" s="480">
        <v>0</v>
      </c>
      <c r="AB429" s="480">
        <v>0</v>
      </c>
      <c r="AC429" s="480">
        <v>0</v>
      </c>
      <c r="AD429" s="480">
        <v>0</v>
      </c>
      <c r="AE429" s="480">
        <v>0</v>
      </c>
      <c r="AF429" s="480">
        <v>0</v>
      </c>
      <c r="AG429" s="480">
        <v>0</v>
      </c>
      <c r="AH429" s="480">
        <v>0</v>
      </c>
      <c r="AI429" s="480">
        <v>0</v>
      </c>
      <c r="AJ429" s="480">
        <v>0</v>
      </c>
      <c r="AK429" s="480">
        <v>0</v>
      </c>
      <c r="AL429" s="480">
        <v>0</v>
      </c>
      <c r="AM429" s="480">
        <v>0</v>
      </c>
      <c r="AN429" s="480">
        <v>0</v>
      </c>
      <c r="AO429" s="480">
        <v>0</v>
      </c>
      <c r="AP429" s="480">
        <v>0</v>
      </c>
      <c r="AQ429" s="480">
        <v>0</v>
      </c>
      <c r="AR429" s="480">
        <v>0</v>
      </c>
      <c r="AS429" s="480">
        <v>0</v>
      </c>
      <c r="AT429" s="480">
        <v>0</v>
      </c>
      <c r="AU429" s="480">
        <v>0</v>
      </c>
      <c r="AV429" s="480">
        <v>0</v>
      </c>
      <c r="AW429" s="480">
        <v>0</v>
      </c>
      <c r="AX429" s="480">
        <v>0</v>
      </c>
      <c r="AY429" s="480">
        <v>0</v>
      </c>
      <c r="AZ429" s="480">
        <v>0</v>
      </c>
      <c r="BA429" s="480">
        <v>0</v>
      </c>
      <c r="BB429" s="480">
        <v>0</v>
      </c>
      <c r="BC429" s="480">
        <v>0</v>
      </c>
      <c r="BD429" s="480">
        <v>0</v>
      </c>
      <c r="BE429" s="480">
        <v>0</v>
      </c>
      <c r="BF429" s="481">
        <f t="shared" si="18"/>
        <v>57</v>
      </c>
      <c r="BG429" s="481">
        <f t="shared" si="18"/>
        <v>47</v>
      </c>
      <c r="BH429" s="482">
        <f t="shared" si="19"/>
        <v>0</v>
      </c>
      <c r="BI429" s="482">
        <f t="shared" si="19"/>
        <v>0</v>
      </c>
      <c r="BJ429" s="483">
        <f t="shared" si="20"/>
        <v>57</v>
      </c>
      <c r="BK429" s="483">
        <f t="shared" si="20"/>
        <v>47</v>
      </c>
    </row>
    <row r="430" spans="1:63" x14ac:dyDescent="0.45">
      <c r="A430" s="480" t="s">
        <v>1114</v>
      </c>
      <c r="B430" s="480" t="s">
        <v>461</v>
      </c>
      <c r="C430" s="480" t="s">
        <v>27</v>
      </c>
      <c r="D430" s="480" t="s">
        <v>702</v>
      </c>
      <c r="E430" s="480" t="s">
        <v>725</v>
      </c>
      <c r="F430" s="480">
        <v>0</v>
      </c>
      <c r="G430" s="480">
        <v>0</v>
      </c>
      <c r="H430" s="480">
        <v>0</v>
      </c>
      <c r="I430" s="480">
        <v>0</v>
      </c>
      <c r="J430" s="480">
        <v>2</v>
      </c>
      <c r="K430" s="480">
        <v>8</v>
      </c>
      <c r="L430" s="480">
        <v>3</v>
      </c>
      <c r="M430" s="480">
        <v>5</v>
      </c>
      <c r="N430" s="480">
        <v>8</v>
      </c>
      <c r="O430" s="480">
        <v>12</v>
      </c>
      <c r="P430" s="480">
        <v>9</v>
      </c>
      <c r="Q430" s="480">
        <v>7</v>
      </c>
      <c r="R430" s="480">
        <v>6</v>
      </c>
      <c r="S430" s="480">
        <v>2</v>
      </c>
      <c r="T430" s="480">
        <v>5</v>
      </c>
      <c r="U430" s="480">
        <v>7</v>
      </c>
      <c r="V430" s="480">
        <v>2</v>
      </c>
      <c r="W430" s="480">
        <v>4</v>
      </c>
      <c r="X430" s="480">
        <v>2</v>
      </c>
      <c r="Y430" s="480">
        <v>7</v>
      </c>
      <c r="Z430" s="480">
        <v>0</v>
      </c>
      <c r="AA430" s="480">
        <v>0</v>
      </c>
      <c r="AB430" s="480">
        <v>0</v>
      </c>
      <c r="AC430" s="480">
        <v>0</v>
      </c>
      <c r="AD430" s="480">
        <v>0</v>
      </c>
      <c r="AE430" s="480">
        <v>0</v>
      </c>
      <c r="AF430" s="480">
        <v>0</v>
      </c>
      <c r="AG430" s="480">
        <v>0</v>
      </c>
      <c r="AH430" s="480">
        <v>0</v>
      </c>
      <c r="AI430" s="480">
        <v>0</v>
      </c>
      <c r="AJ430" s="480">
        <v>0</v>
      </c>
      <c r="AK430" s="480">
        <v>0</v>
      </c>
      <c r="AL430" s="480">
        <v>0</v>
      </c>
      <c r="AM430" s="480">
        <v>0</v>
      </c>
      <c r="AN430" s="480">
        <v>0</v>
      </c>
      <c r="AO430" s="480">
        <v>0</v>
      </c>
      <c r="AP430" s="480">
        <v>0</v>
      </c>
      <c r="AQ430" s="480">
        <v>0</v>
      </c>
      <c r="AR430" s="480">
        <v>0</v>
      </c>
      <c r="AS430" s="480">
        <v>0</v>
      </c>
      <c r="AT430" s="480">
        <v>0</v>
      </c>
      <c r="AU430" s="480">
        <v>0</v>
      </c>
      <c r="AV430" s="480">
        <v>0</v>
      </c>
      <c r="AW430" s="480">
        <v>0</v>
      </c>
      <c r="AX430" s="480">
        <v>0</v>
      </c>
      <c r="AY430" s="480">
        <v>0</v>
      </c>
      <c r="AZ430" s="480">
        <v>0</v>
      </c>
      <c r="BA430" s="480">
        <v>0</v>
      </c>
      <c r="BB430" s="480">
        <v>0</v>
      </c>
      <c r="BC430" s="480">
        <v>0</v>
      </c>
      <c r="BD430" s="480">
        <v>0</v>
      </c>
      <c r="BE430" s="480">
        <v>0</v>
      </c>
      <c r="BF430" s="481">
        <f t="shared" si="18"/>
        <v>37</v>
      </c>
      <c r="BG430" s="481">
        <f t="shared" si="18"/>
        <v>52</v>
      </c>
      <c r="BH430" s="482">
        <f t="shared" si="19"/>
        <v>0</v>
      </c>
      <c r="BI430" s="482">
        <f t="shared" si="19"/>
        <v>0</v>
      </c>
      <c r="BJ430" s="483">
        <f t="shared" si="20"/>
        <v>37</v>
      </c>
      <c r="BK430" s="483">
        <f t="shared" si="20"/>
        <v>52</v>
      </c>
    </row>
    <row r="431" spans="1:63" x14ac:dyDescent="0.45">
      <c r="A431" s="485" t="s">
        <v>1115</v>
      </c>
      <c r="B431" s="485" t="s">
        <v>461</v>
      </c>
      <c r="C431" s="485" t="s">
        <v>27</v>
      </c>
      <c r="D431" s="485" t="s">
        <v>702</v>
      </c>
      <c r="E431" s="485" t="s">
        <v>725</v>
      </c>
      <c r="F431" s="485">
        <v>0</v>
      </c>
      <c r="G431" s="485">
        <v>0</v>
      </c>
      <c r="H431" s="485">
        <v>0</v>
      </c>
      <c r="I431" s="485">
        <v>0</v>
      </c>
      <c r="J431" s="485">
        <v>14</v>
      </c>
      <c r="K431" s="485">
        <v>7</v>
      </c>
      <c r="L431" s="485">
        <v>9</v>
      </c>
      <c r="M431" s="485">
        <v>17</v>
      </c>
      <c r="N431" s="485">
        <v>7</v>
      </c>
      <c r="O431" s="485">
        <v>16</v>
      </c>
      <c r="P431" s="485">
        <v>7</v>
      </c>
      <c r="Q431" s="485">
        <v>5</v>
      </c>
      <c r="R431" s="485">
        <v>10</v>
      </c>
      <c r="S431" s="485">
        <v>9</v>
      </c>
      <c r="T431" s="485">
        <v>5</v>
      </c>
      <c r="U431" s="485">
        <v>13</v>
      </c>
      <c r="V431" s="485">
        <v>4</v>
      </c>
      <c r="W431" s="485">
        <v>11</v>
      </c>
      <c r="X431" s="485">
        <v>5</v>
      </c>
      <c r="Y431" s="485">
        <v>5</v>
      </c>
      <c r="Z431" s="485">
        <v>0</v>
      </c>
      <c r="AA431" s="485">
        <v>0</v>
      </c>
      <c r="AB431" s="485">
        <v>0</v>
      </c>
      <c r="AC431" s="485">
        <v>0</v>
      </c>
      <c r="AD431" s="485">
        <v>0</v>
      </c>
      <c r="AE431" s="485">
        <v>0</v>
      </c>
      <c r="AF431" s="485">
        <v>0</v>
      </c>
      <c r="AG431" s="485">
        <v>0</v>
      </c>
      <c r="AH431" s="485">
        <v>0</v>
      </c>
      <c r="AI431" s="485">
        <v>0</v>
      </c>
      <c r="AJ431" s="485">
        <v>0</v>
      </c>
      <c r="AK431" s="485">
        <v>0</v>
      </c>
      <c r="AL431" s="485">
        <v>0</v>
      </c>
      <c r="AM431" s="485">
        <v>0</v>
      </c>
      <c r="AN431" s="485">
        <v>0</v>
      </c>
      <c r="AO431" s="485">
        <v>0</v>
      </c>
      <c r="AP431" s="485">
        <v>0</v>
      </c>
      <c r="AQ431" s="485">
        <v>0</v>
      </c>
      <c r="AR431" s="485">
        <v>0</v>
      </c>
      <c r="AS431" s="485">
        <v>0</v>
      </c>
      <c r="AT431" s="485">
        <v>0</v>
      </c>
      <c r="AU431" s="485">
        <v>0</v>
      </c>
      <c r="AV431" s="485">
        <v>0</v>
      </c>
      <c r="AW431" s="485">
        <v>0</v>
      </c>
      <c r="AX431" s="485">
        <v>0</v>
      </c>
      <c r="AY431" s="485">
        <v>0</v>
      </c>
      <c r="AZ431" s="485">
        <v>0</v>
      </c>
      <c r="BA431" s="485">
        <v>0</v>
      </c>
      <c r="BB431" s="485">
        <v>0</v>
      </c>
      <c r="BC431" s="485">
        <v>0</v>
      </c>
      <c r="BD431" s="485">
        <v>0</v>
      </c>
      <c r="BE431" s="485">
        <v>0</v>
      </c>
      <c r="BF431" s="481">
        <f t="shared" si="18"/>
        <v>61</v>
      </c>
      <c r="BG431" s="481">
        <f t="shared" si="18"/>
        <v>83</v>
      </c>
      <c r="BH431" s="482">
        <f t="shared" si="19"/>
        <v>0</v>
      </c>
      <c r="BI431" s="482">
        <f t="shared" si="19"/>
        <v>0</v>
      </c>
      <c r="BJ431" s="483">
        <f t="shared" si="20"/>
        <v>61</v>
      </c>
      <c r="BK431" s="483">
        <f t="shared" si="20"/>
        <v>83</v>
      </c>
    </row>
    <row r="432" spans="1:63" x14ac:dyDescent="0.45">
      <c r="A432" s="485" t="s">
        <v>1116</v>
      </c>
      <c r="B432" s="485" t="s">
        <v>461</v>
      </c>
      <c r="C432" s="485" t="s">
        <v>27</v>
      </c>
      <c r="D432" s="485" t="s">
        <v>702</v>
      </c>
      <c r="E432" s="485" t="s">
        <v>725</v>
      </c>
      <c r="F432" s="485">
        <v>0</v>
      </c>
      <c r="G432" s="485">
        <v>0</v>
      </c>
      <c r="H432" s="485">
        <v>0</v>
      </c>
      <c r="I432" s="485">
        <v>0</v>
      </c>
      <c r="J432" s="485">
        <v>0</v>
      </c>
      <c r="K432" s="485">
        <v>0</v>
      </c>
      <c r="L432" s="485">
        <v>0</v>
      </c>
      <c r="M432" s="485">
        <v>0</v>
      </c>
      <c r="N432" s="485">
        <v>0</v>
      </c>
      <c r="O432" s="485">
        <v>0</v>
      </c>
      <c r="P432" s="485">
        <v>0</v>
      </c>
      <c r="Q432" s="485">
        <v>0</v>
      </c>
      <c r="R432" s="485">
        <v>0</v>
      </c>
      <c r="S432" s="485">
        <v>0</v>
      </c>
      <c r="T432" s="485">
        <v>0</v>
      </c>
      <c r="U432" s="485">
        <v>0</v>
      </c>
      <c r="V432" s="485">
        <v>0</v>
      </c>
      <c r="W432" s="485">
        <v>0</v>
      </c>
      <c r="X432" s="485">
        <v>0</v>
      </c>
      <c r="Y432" s="485">
        <v>0</v>
      </c>
      <c r="Z432" s="485">
        <v>34</v>
      </c>
      <c r="AA432" s="485">
        <v>38</v>
      </c>
      <c r="AB432" s="485">
        <v>25</v>
      </c>
      <c r="AC432" s="485">
        <v>23</v>
      </c>
      <c r="AD432" s="485">
        <v>33</v>
      </c>
      <c r="AE432" s="485">
        <v>42</v>
      </c>
      <c r="AF432" s="485">
        <v>0</v>
      </c>
      <c r="AG432" s="485">
        <v>0</v>
      </c>
      <c r="AH432" s="485">
        <v>0</v>
      </c>
      <c r="AI432" s="485">
        <v>0</v>
      </c>
      <c r="AJ432" s="485">
        <v>0</v>
      </c>
      <c r="AK432" s="485">
        <v>0</v>
      </c>
      <c r="AL432" s="485">
        <v>0</v>
      </c>
      <c r="AM432" s="485">
        <v>0</v>
      </c>
      <c r="AN432" s="485">
        <v>0</v>
      </c>
      <c r="AO432" s="485">
        <v>0</v>
      </c>
      <c r="AP432" s="485">
        <v>0</v>
      </c>
      <c r="AQ432" s="485">
        <v>0</v>
      </c>
      <c r="AR432" s="485">
        <v>0</v>
      </c>
      <c r="AS432" s="485">
        <v>0</v>
      </c>
      <c r="AT432" s="485">
        <v>0</v>
      </c>
      <c r="AU432" s="485">
        <v>0</v>
      </c>
      <c r="AV432" s="485">
        <v>0</v>
      </c>
      <c r="AW432" s="485">
        <v>0</v>
      </c>
      <c r="AX432" s="485">
        <v>0</v>
      </c>
      <c r="AY432" s="485">
        <v>0</v>
      </c>
      <c r="AZ432" s="485">
        <v>0</v>
      </c>
      <c r="BA432" s="485">
        <v>0</v>
      </c>
      <c r="BB432" s="485">
        <v>0</v>
      </c>
      <c r="BC432" s="485">
        <v>0</v>
      </c>
      <c r="BD432" s="485">
        <v>0</v>
      </c>
      <c r="BE432" s="485">
        <v>0</v>
      </c>
      <c r="BF432" s="481">
        <f t="shared" si="18"/>
        <v>92</v>
      </c>
      <c r="BG432" s="481">
        <f t="shared" si="18"/>
        <v>103</v>
      </c>
      <c r="BH432" s="482">
        <f t="shared" si="19"/>
        <v>0</v>
      </c>
      <c r="BI432" s="482">
        <f t="shared" si="19"/>
        <v>0</v>
      </c>
      <c r="BJ432" s="483">
        <f t="shared" si="20"/>
        <v>92</v>
      </c>
      <c r="BK432" s="483">
        <f t="shared" si="20"/>
        <v>103</v>
      </c>
    </row>
    <row r="433" spans="1:63" x14ac:dyDescent="0.45">
      <c r="A433" s="485" t="s">
        <v>1117</v>
      </c>
      <c r="B433" s="485" t="s">
        <v>461</v>
      </c>
      <c r="C433" s="485" t="s">
        <v>27</v>
      </c>
      <c r="D433" s="485" t="s">
        <v>702</v>
      </c>
      <c r="E433" s="485" t="s">
        <v>725</v>
      </c>
      <c r="F433" s="485">
        <v>0</v>
      </c>
      <c r="G433" s="485">
        <v>0</v>
      </c>
      <c r="H433" s="485">
        <v>24</v>
      </c>
      <c r="I433" s="485">
        <v>23</v>
      </c>
      <c r="J433" s="485">
        <v>49</v>
      </c>
      <c r="K433" s="485">
        <v>40</v>
      </c>
      <c r="L433" s="485">
        <v>50</v>
      </c>
      <c r="M433" s="485">
        <v>38</v>
      </c>
      <c r="N433" s="485">
        <v>57</v>
      </c>
      <c r="O433" s="485">
        <v>48</v>
      </c>
      <c r="P433" s="485">
        <v>52</v>
      </c>
      <c r="Q433" s="485">
        <v>38</v>
      </c>
      <c r="R433" s="485">
        <v>47</v>
      </c>
      <c r="S433" s="485">
        <v>46</v>
      </c>
      <c r="T433" s="485">
        <v>53</v>
      </c>
      <c r="U433" s="485">
        <v>44</v>
      </c>
      <c r="V433" s="485">
        <v>44</v>
      </c>
      <c r="W433" s="485">
        <v>43</v>
      </c>
      <c r="X433" s="485">
        <v>46</v>
      </c>
      <c r="Y433" s="485">
        <v>36</v>
      </c>
      <c r="Z433" s="485">
        <v>58</v>
      </c>
      <c r="AA433" s="485">
        <v>61</v>
      </c>
      <c r="AB433" s="485">
        <v>51</v>
      </c>
      <c r="AC433" s="485">
        <v>37</v>
      </c>
      <c r="AD433" s="485">
        <v>43</v>
      </c>
      <c r="AE433" s="485">
        <v>49</v>
      </c>
      <c r="AF433" s="485">
        <v>0</v>
      </c>
      <c r="AG433" s="485">
        <v>0</v>
      </c>
      <c r="AH433" s="485">
        <v>0</v>
      </c>
      <c r="AI433" s="485">
        <v>0</v>
      </c>
      <c r="AJ433" s="485">
        <v>0</v>
      </c>
      <c r="AK433" s="485">
        <v>0</v>
      </c>
      <c r="AL433" s="485">
        <v>0</v>
      </c>
      <c r="AM433" s="485">
        <v>0</v>
      </c>
      <c r="AN433" s="485">
        <v>0</v>
      </c>
      <c r="AO433" s="485">
        <v>0</v>
      </c>
      <c r="AP433" s="485">
        <v>0</v>
      </c>
      <c r="AQ433" s="485">
        <v>0</v>
      </c>
      <c r="AR433" s="485">
        <v>0</v>
      </c>
      <c r="AS433" s="485">
        <v>0</v>
      </c>
      <c r="AT433" s="485">
        <v>0</v>
      </c>
      <c r="AU433" s="485">
        <v>0</v>
      </c>
      <c r="AV433" s="485">
        <v>0</v>
      </c>
      <c r="AW433" s="485">
        <v>0</v>
      </c>
      <c r="AX433" s="485">
        <v>0</v>
      </c>
      <c r="AY433" s="485">
        <v>0</v>
      </c>
      <c r="AZ433" s="485">
        <v>0</v>
      </c>
      <c r="BA433" s="485">
        <v>0</v>
      </c>
      <c r="BB433" s="485">
        <v>0</v>
      </c>
      <c r="BC433" s="485">
        <v>0</v>
      </c>
      <c r="BD433" s="485">
        <v>0</v>
      </c>
      <c r="BE433" s="485">
        <v>0</v>
      </c>
      <c r="BF433" s="481">
        <f t="shared" si="18"/>
        <v>574</v>
      </c>
      <c r="BG433" s="481">
        <f t="shared" si="18"/>
        <v>503</v>
      </c>
      <c r="BH433" s="482">
        <f t="shared" si="19"/>
        <v>0</v>
      </c>
      <c r="BI433" s="482">
        <f t="shared" si="19"/>
        <v>0</v>
      </c>
      <c r="BJ433" s="483">
        <f t="shared" si="20"/>
        <v>574</v>
      </c>
      <c r="BK433" s="483">
        <f t="shared" si="20"/>
        <v>503</v>
      </c>
    </row>
    <row r="434" spans="1:63" x14ac:dyDescent="0.45">
      <c r="A434" s="485" t="s">
        <v>1118</v>
      </c>
      <c r="B434" s="485" t="s">
        <v>461</v>
      </c>
      <c r="C434" s="485" t="s">
        <v>27</v>
      </c>
      <c r="D434" s="485" t="s">
        <v>702</v>
      </c>
      <c r="E434" s="485" t="s">
        <v>725</v>
      </c>
      <c r="F434" s="485">
        <v>0</v>
      </c>
      <c r="G434" s="485">
        <v>0</v>
      </c>
      <c r="H434" s="485">
        <v>0</v>
      </c>
      <c r="I434" s="485">
        <v>0</v>
      </c>
      <c r="J434" s="485">
        <v>7</v>
      </c>
      <c r="K434" s="485">
        <v>2</v>
      </c>
      <c r="L434" s="485">
        <v>6</v>
      </c>
      <c r="M434" s="485">
        <v>5</v>
      </c>
      <c r="N434" s="485">
        <v>8</v>
      </c>
      <c r="O434" s="485">
        <v>4</v>
      </c>
      <c r="P434" s="485">
        <v>8</v>
      </c>
      <c r="Q434" s="485">
        <v>5</v>
      </c>
      <c r="R434" s="485">
        <v>10</v>
      </c>
      <c r="S434" s="485">
        <v>5</v>
      </c>
      <c r="T434" s="485">
        <v>6</v>
      </c>
      <c r="U434" s="485">
        <v>7</v>
      </c>
      <c r="V434" s="485">
        <v>5</v>
      </c>
      <c r="W434" s="485">
        <v>7</v>
      </c>
      <c r="X434" s="485">
        <v>11</v>
      </c>
      <c r="Y434" s="485">
        <v>1</v>
      </c>
      <c r="Z434" s="485">
        <v>0</v>
      </c>
      <c r="AA434" s="485">
        <v>0</v>
      </c>
      <c r="AB434" s="485">
        <v>0</v>
      </c>
      <c r="AC434" s="485">
        <v>0</v>
      </c>
      <c r="AD434" s="485">
        <v>0</v>
      </c>
      <c r="AE434" s="485">
        <v>0</v>
      </c>
      <c r="AF434" s="485">
        <v>0</v>
      </c>
      <c r="AG434" s="485">
        <v>0</v>
      </c>
      <c r="AH434" s="485">
        <v>0</v>
      </c>
      <c r="AI434" s="485">
        <v>0</v>
      </c>
      <c r="AJ434" s="485">
        <v>0</v>
      </c>
      <c r="AK434" s="485">
        <v>0</v>
      </c>
      <c r="AL434" s="485">
        <v>0</v>
      </c>
      <c r="AM434" s="485">
        <v>0</v>
      </c>
      <c r="AN434" s="485">
        <v>0</v>
      </c>
      <c r="AO434" s="485">
        <v>0</v>
      </c>
      <c r="AP434" s="485">
        <v>0</v>
      </c>
      <c r="AQ434" s="485">
        <v>0</v>
      </c>
      <c r="AR434" s="485">
        <v>0</v>
      </c>
      <c r="AS434" s="485">
        <v>0</v>
      </c>
      <c r="AT434" s="485">
        <v>0</v>
      </c>
      <c r="AU434" s="485">
        <v>0</v>
      </c>
      <c r="AV434" s="485">
        <v>0</v>
      </c>
      <c r="AW434" s="485">
        <v>0</v>
      </c>
      <c r="AX434" s="485">
        <v>0</v>
      </c>
      <c r="AY434" s="485">
        <v>0</v>
      </c>
      <c r="AZ434" s="485">
        <v>0</v>
      </c>
      <c r="BA434" s="485">
        <v>0</v>
      </c>
      <c r="BB434" s="485">
        <v>0</v>
      </c>
      <c r="BC434" s="485">
        <v>0</v>
      </c>
      <c r="BD434" s="485">
        <v>0</v>
      </c>
      <c r="BE434" s="485">
        <v>0</v>
      </c>
      <c r="BF434" s="481">
        <f t="shared" si="18"/>
        <v>61</v>
      </c>
      <c r="BG434" s="481">
        <f t="shared" si="18"/>
        <v>36</v>
      </c>
      <c r="BH434" s="482">
        <f t="shared" si="19"/>
        <v>0</v>
      </c>
      <c r="BI434" s="482">
        <f t="shared" si="19"/>
        <v>0</v>
      </c>
      <c r="BJ434" s="483">
        <f t="shared" si="20"/>
        <v>61</v>
      </c>
      <c r="BK434" s="483">
        <f t="shared" si="20"/>
        <v>36</v>
      </c>
    </row>
    <row r="435" spans="1:63" x14ac:dyDescent="0.45">
      <c r="A435" s="485" t="s">
        <v>1119</v>
      </c>
      <c r="B435" s="485" t="s">
        <v>461</v>
      </c>
      <c r="C435" s="485" t="s">
        <v>27</v>
      </c>
      <c r="D435" s="485" t="s">
        <v>702</v>
      </c>
      <c r="E435" s="485" t="s">
        <v>725</v>
      </c>
      <c r="F435" s="485">
        <v>0</v>
      </c>
      <c r="G435" s="485">
        <v>0</v>
      </c>
      <c r="H435" s="485">
        <v>0</v>
      </c>
      <c r="I435" s="485">
        <v>0</v>
      </c>
      <c r="J435" s="485">
        <v>3</v>
      </c>
      <c r="K435" s="485">
        <v>3</v>
      </c>
      <c r="L435" s="485">
        <v>10</v>
      </c>
      <c r="M435" s="485">
        <v>7</v>
      </c>
      <c r="N435" s="485">
        <v>6</v>
      </c>
      <c r="O435" s="485">
        <v>0</v>
      </c>
      <c r="P435" s="485">
        <v>8</v>
      </c>
      <c r="Q435" s="485">
        <v>10</v>
      </c>
      <c r="R435" s="485">
        <v>8</v>
      </c>
      <c r="S435" s="485">
        <v>2</v>
      </c>
      <c r="T435" s="485">
        <v>5</v>
      </c>
      <c r="U435" s="485">
        <v>4</v>
      </c>
      <c r="V435" s="485">
        <v>14</v>
      </c>
      <c r="W435" s="485">
        <v>4</v>
      </c>
      <c r="X435" s="485">
        <v>6</v>
      </c>
      <c r="Y435" s="485">
        <v>5</v>
      </c>
      <c r="Z435" s="485">
        <v>0</v>
      </c>
      <c r="AA435" s="485">
        <v>0</v>
      </c>
      <c r="AB435" s="485">
        <v>0</v>
      </c>
      <c r="AC435" s="485">
        <v>0</v>
      </c>
      <c r="AD435" s="485">
        <v>0</v>
      </c>
      <c r="AE435" s="485">
        <v>0</v>
      </c>
      <c r="AF435" s="485">
        <v>0</v>
      </c>
      <c r="AG435" s="485">
        <v>0</v>
      </c>
      <c r="AH435" s="485">
        <v>0</v>
      </c>
      <c r="AI435" s="485">
        <v>0</v>
      </c>
      <c r="AJ435" s="485">
        <v>0</v>
      </c>
      <c r="AK435" s="485">
        <v>0</v>
      </c>
      <c r="AL435" s="485">
        <v>0</v>
      </c>
      <c r="AM435" s="485">
        <v>0</v>
      </c>
      <c r="AN435" s="485">
        <v>0</v>
      </c>
      <c r="AO435" s="485">
        <v>0</v>
      </c>
      <c r="AP435" s="485">
        <v>0</v>
      </c>
      <c r="AQ435" s="485">
        <v>0</v>
      </c>
      <c r="AR435" s="485">
        <v>0</v>
      </c>
      <c r="AS435" s="485">
        <v>0</v>
      </c>
      <c r="AT435" s="485">
        <v>0</v>
      </c>
      <c r="AU435" s="485">
        <v>0</v>
      </c>
      <c r="AV435" s="485">
        <v>0</v>
      </c>
      <c r="AW435" s="485">
        <v>0</v>
      </c>
      <c r="AX435" s="485">
        <v>0</v>
      </c>
      <c r="AY435" s="485">
        <v>0</v>
      </c>
      <c r="AZ435" s="485">
        <v>0</v>
      </c>
      <c r="BA435" s="485">
        <v>0</v>
      </c>
      <c r="BB435" s="485">
        <v>0</v>
      </c>
      <c r="BC435" s="485">
        <v>0</v>
      </c>
      <c r="BD435" s="485">
        <v>0</v>
      </c>
      <c r="BE435" s="485">
        <v>0</v>
      </c>
      <c r="BF435" s="481">
        <f t="shared" si="18"/>
        <v>60</v>
      </c>
      <c r="BG435" s="481">
        <f t="shared" si="18"/>
        <v>35</v>
      </c>
      <c r="BH435" s="482">
        <f t="shared" si="19"/>
        <v>0</v>
      </c>
      <c r="BI435" s="482">
        <f t="shared" si="19"/>
        <v>0</v>
      </c>
      <c r="BJ435" s="483">
        <f t="shared" si="20"/>
        <v>60</v>
      </c>
      <c r="BK435" s="483">
        <f t="shared" si="20"/>
        <v>35</v>
      </c>
    </row>
    <row r="436" spans="1:63" x14ac:dyDescent="0.45">
      <c r="A436" s="485" t="s">
        <v>1120</v>
      </c>
      <c r="B436" s="485" t="s">
        <v>461</v>
      </c>
      <c r="C436" s="485" t="s">
        <v>27</v>
      </c>
      <c r="D436" s="485" t="s">
        <v>702</v>
      </c>
      <c r="E436" s="485" t="s">
        <v>725</v>
      </c>
      <c r="F436" s="485">
        <v>0</v>
      </c>
      <c r="G436" s="485">
        <v>0</v>
      </c>
      <c r="H436" s="485">
        <v>5</v>
      </c>
      <c r="I436" s="485">
        <v>6</v>
      </c>
      <c r="J436" s="485">
        <v>8</v>
      </c>
      <c r="K436" s="485">
        <v>9</v>
      </c>
      <c r="L436" s="485">
        <v>18</v>
      </c>
      <c r="M436" s="485">
        <v>6</v>
      </c>
      <c r="N436" s="485">
        <v>5</v>
      </c>
      <c r="O436" s="485">
        <v>9</v>
      </c>
      <c r="P436" s="485">
        <v>4</v>
      </c>
      <c r="Q436" s="485">
        <v>16</v>
      </c>
      <c r="R436" s="485">
        <v>8</v>
      </c>
      <c r="S436" s="485">
        <v>6</v>
      </c>
      <c r="T436" s="485">
        <v>6</v>
      </c>
      <c r="U436" s="485">
        <v>6</v>
      </c>
      <c r="V436" s="485">
        <v>12</v>
      </c>
      <c r="W436" s="485">
        <v>9</v>
      </c>
      <c r="X436" s="485">
        <v>6</v>
      </c>
      <c r="Y436" s="485">
        <v>10</v>
      </c>
      <c r="Z436" s="485">
        <v>11</v>
      </c>
      <c r="AA436" s="485">
        <v>8</v>
      </c>
      <c r="AB436" s="485">
        <v>6</v>
      </c>
      <c r="AC436" s="485">
        <v>6</v>
      </c>
      <c r="AD436" s="485">
        <v>8</v>
      </c>
      <c r="AE436" s="485">
        <v>7</v>
      </c>
      <c r="AF436" s="485">
        <v>0</v>
      </c>
      <c r="AG436" s="485">
        <v>0</v>
      </c>
      <c r="AH436" s="485">
        <v>0</v>
      </c>
      <c r="AI436" s="485">
        <v>0</v>
      </c>
      <c r="AJ436" s="485">
        <v>0</v>
      </c>
      <c r="AK436" s="485">
        <v>0</v>
      </c>
      <c r="AL436" s="485">
        <v>0</v>
      </c>
      <c r="AM436" s="485">
        <v>0</v>
      </c>
      <c r="AN436" s="485">
        <v>0</v>
      </c>
      <c r="AO436" s="485">
        <v>0</v>
      </c>
      <c r="AP436" s="485">
        <v>0</v>
      </c>
      <c r="AQ436" s="485">
        <v>0</v>
      </c>
      <c r="AR436" s="485">
        <v>0</v>
      </c>
      <c r="AS436" s="485">
        <v>0</v>
      </c>
      <c r="AT436" s="485">
        <v>0</v>
      </c>
      <c r="AU436" s="485">
        <v>0</v>
      </c>
      <c r="AV436" s="485">
        <v>0</v>
      </c>
      <c r="AW436" s="485">
        <v>0</v>
      </c>
      <c r="AX436" s="485">
        <v>0</v>
      </c>
      <c r="AY436" s="485">
        <v>0</v>
      </c>
      <c r="AZ436" s="485">
        <v>0</v>
      </c>
      <c r="BA436" s="485">
        <v>0</v>
      </c>
      <c r="BB436" s="485">
        <v>0</v>
      </c>
      <c r="BC436" s="485">
        <v>0</v>
      </c>
      <c r="BD436" s="485">
        <v>0</v>
      </c>
      <c r="BE436" s="485">
        <v>0</v>
      </c>
      <c r="BF436" s="481">
        <f t="shared" si="18"/>
        <v>97</v>
      </c>
      <c r="BG436" s="481">
        <f t="shared" si="18"/>
        <v>98</v>
      </c>
      <c r="BH436" s="482">
        <f t="shared" si="19"/>
        <v>0</v>
      </c>
      <c r="BI436" s="482">
        <f t="shared" si="19"/>
        <v>0</v>
      </c>
      <c r="BJ436" s="483">
        <f t="shared" si="20"/>
        <v>97</v>
      </c>
      <c r="BK436" s="483">
        <f t="shared" si="20"/>
        <v>98</v>
      </c>
    </row>
    <row r="437" spans="1:63" x14ac:dyDescent="0.45">
      <c r="A437" s="485" t="s">
        <v>1121</v>
      </c>
      <c r="B437" s="485" t="s">
        <v>461</v>
      </c>
      <c r="C437" s="485" t="s">
        <v>27</v>
      </c>
      <c r="D437" s="485" t="s">
        <v>702</v>
      </c>
      <c r="E437" s="485" t="s">
        <v>725</v>
      </c>
      <c r="F437" s="485">
        <v>0</v>
      </c>
      <c r="G437" s="485">
        <v>0</v>
      </c>
      <c r="H437" s="485">
        <v>0</v>
      </c>
      <c r="I437" s="485">
        <v>0</v>
      </c>
      <c r="J437" s="485">
        <v>0</v>
      </c>
      <c r="K437" s="485">
        <v>0</v>
      </c>
      <c r="L437" s="485">
        <v>0</v>
      </c>
      <c r="M437" s="485">
        <v>0</v>
      </c>
      <c r="N437" s="485">
        <v>0</v>
      </c>
      <c r="O437" s="485">
        <v>0</v>
      </c>
      <c r="P437" s="485">
        <v>0</v>
      </c>
      <c r="Q437" s="485">
        <v>0</v>
      </c>
      <c r="R437" s="485">
        <v>0</v>
      </c>
      <c r="S437" s="485">
        <v>0</v>
      </c>
      <c r="T437" s="485">
        <v>0</v>
      </c>
      <c r="U437" s="485">
        <v>0</v>
      </c>
      <c r="V437" s="485">
        <v>0</v>
      </c>
      <c r="W437" s="485">
        <v>0</v>
      </c>
      <c r="X437" s="485">
        <v>0</v>
      </c>
      <c r="Y437" s="485">
        <v>0</v>
      </c>
      <c r="Z437" s="485">
        <v>71</v>
      </c>
      <c r="AA437" s="485">
        <v>61</v>
      </c>
      <c r="AB437" s="485">
        <v>65</v>
      </c>
      <c r="AC437" s="485">
        <v>58</v>
      </c>
      <c r="AD437" s="485">
        <v>71</v>
      </c>
      <c r="AE437" s="485">
        <v>57</v>
      </c>
      <c r="AF437" s="485">
        <v>0</v>
      </c>
      <c r="AG437" s="485">
        <v>0</v>
      </c>
      <c r="AH437" s="485">
        <v>0</v>
      </c>
      <c r="AI437" s="485">
        <v>0</v>
      </c>
      <c r="AJ437" s="485">
        <v>0</v>
      </c>
      <c r="AK437" s="485">
        <v>0</v>
      </c>
      <c r="AL437" s="485">
        <v>0</v>
      </c>
      <c r="AM437" s="485">
        <v>0</v>
      </c>
      <c r="AN437" s="485">
        <v>0</v>
      </c>
      <c r="AO437" s="485">
        <v>0</v>
      </c>
      <c r="AP437" s="485">
        <v>0</v>
      </c>
      <c r="AQ437" s="485">
        <v>0</v>
      </c>
      <c r="AR437" s="485">
        <v>0</v>
      </c>
      <c r="AS437" s="485">
        <v>0</v>
      </c>
      <c r="AT437" s="485">
        <v>0</v>
      </c>
      <c r="AU437" s="485">
        <v>0</v>
      </c>
      <c r="AV437" s="485">
        <v>0</v>
      </c>
      <c r="AW437" s="485">
        <v>0</v>
      </c>
      <c r="AX437" s="485">
        <v>0</v>
      </c>
      <c r="AY437" s="485">
        <v>0</v>
      </c>
      <c r="AZ437" s="485">
        <v>0</v>
      </c>
      <c r="BA437" s="485">
        <v>0</v>
      </c>
      <c r="BB437" s="485">
        <v>0</v>
      </c>
      <c r="BC437" s="485">
        <v>0</v>
      </c>
      <c r="BD437" s="485">
        <v>0</v>
      </c>
      <c r="BE437" s="485">
        <v>0</v>
      </c>
      <c r="BF437" s="481">
        <f t="shared" si="18"/>
        <v>207</v>
      </c>
      <c r="BG437" s="481">
        <f t="shared" si="18"/>
        <v>176</v>
      </c>
      <c r="BH437" s="482">
        <f t="shared" si="19"/>
        <v>0</v>
      </c>
      <c r="BI437" s="482">
        <f t="shared" si="19"/>
        <v>0</v>
      </c>
      <c r="BJ437" s="483">
        <f t="shared" si="20"/>
        <v>207</v>
      </c>
      <c r="BK437" s="483">
        <f t="shared" si="20"/>
        <v>176</v>
      </c>
    </row>
    <row r="438" spans="1:63" x14ac:dyDescent="0.45">
      <c r="A438" s="485" t="s">
        <v>1122</v>
      </c>
      <c r="B438" s="485" t="s">
        <v>461</v>
      </c>
      <c r="C438" s="485" t="s">
        <v>27</v>
      </c>
      <c r="D438" s="485" t="s">
        <v>706</v>
      </c>
      <c r="E438" s="485" t="s">
        <v>707</v>
      </c>
      <c r="F438" s="485">
        <v>0</v>
      </c>
      <c r="G438" s="485">
        <v>0</v>
      </c>
      <c r="H438" s="485">
        <v>0</v>
      </c>
      <c r="I438" s="485">
        <v>0</v>
      </c>
      <c r="J438" s="485">
        <v>0</v>
      </c>
      <c r="K438" s="485">
        <v>1</v>
      </c>
      <c r="L438" s="485">
        <v>1</v>
      </c>
      <c r="M438" s="485">
        <v>1</v>
      </c>
      <c r="N438" s="485">
        <v>0</v>
      </c>
      <c r="O438" s="485">
        <v>0</v>
      </c>
      <c r="P438" s="485">
        <v>1</v>
      </c>
      <c r="Q438" s="485">
        <v>0</v>
      </c>
      <c r="R438" s="485">
        <v>0</v>
      </c>
      <c r="S438" s="485">
        <v>0</v>
      </c>
      <c r="T438" s="485">
        <v>0</v>
      </c>
      <c r="U438" s="485">
        <v>0</v>
      </c>
      <c r="V438" s="485">
        <v>0</v>
      </c>
      <c r="W438" s="485">
        <v>0</v>
      </c>
      <c r="X438" s="485">
        <v>0</v>
      </c>
      <c r="Y438" s="485">
        <v>0</v>
      </c>
      <c r="Z438" s="485">
        <v>0</v>
      </c>
      <c r="AA438" s="485">
        <v>0</v>
      </c>
      <c r="AB438" s="485">
        <v>0</v>
      </c>
      <c r="AC438" s="485">
        <v>0</v>
      </c>
      <c r="AD438" s="485">
        <v>0</v>
      </c>
      <c r="AE438" s="485">
        <v>0</v>
      </c>
      <c r="AF438" s="485">
        <v>0</v>
      </c>
      <c r="AG438" s="485">
        <v>0</v>
      </c>
      <c r="AH438" s="485">
        <v>0</v>
      </c>
      <c r="AI438" s="485">
        <v>0</v>
      </c>
      <c r="AJ438" s="485">
        <v>0</v>
      </c>
      <c r="AK438" s="485">
        <v>0</v>
      </c>
      <c r="AL438" s="485">
        <v>0</v>
      </c>
      <c r="AM438" s="485">
        <v>0</v>
      </c>
      <c r="AN438" s="485">
        <v>0</v>
      </c>
      <c r="AO438" s="485">
        <v>0</v>
      </c>
      <c r="AP438" s="485">
        <v>0</v>
      </c>
      <c r="AQ438" s="485">
        <v>0</v>
      </c>
      <c r="AR438" s="485">
        <v>0</v>
      </c>
      <c r="AS438" s="485">
        <v>0</v>
      </c>
      <c r="AT438" s="485">
        <v>0</v>
      </c>
      <c r="AU438" s="485">
        <v>0</v>
      </c>
      <c r="AV438" s="485">
        <v>0</v>
      </c>
      <c r="AW438" s="485">
        <v>0</v>
      </c>
      <c r="AX438" s="485">
        <v>0</v>
      </c>
      <c r="AY438" s="485">
        <v>0</v>
      </c>
      <c r="AZ438" s="485">
        <v>0</v>
      </c>
      <c r="BA438" s="485">
        <v>0</v>
      </c>
      <c r="BB438" s="485">
        <v>0</v>
      </c>
      <c r="BC438" s="485">
        <v>0</v>
      </c>
      <c r="BD438" s="485">
        <v>0</v>
      </c>
      <c r="BE438" s="485">
        <v>0</v>
      </c>
      <c r="BF438" s="481">
        <f t="shared" si="18"/>
        <v>2</v>
      </c>
      <c r="BG438" s="481">
        <f t="shared" si="18"/>
        <v>2</v>
      </c>
      <c r="BH438" s="482">
        <f t="shared" si="19"/>
        <v>0</v>
      </c>
      <c r="BI438" s="482">
        <f t="shared" si="19"/>
        <v>0</v>
      </c>
      <c r="BJ438" s="483">
        <f t="shared" si="20"/>
        <v>2</v>
      </c>
      <c r="BK438" s="483">
        <f t="shared" si="20"/>
        <v>2</v>
      </c>
    </row>
    <row r="439" spans="1:63" x14ac:dyDescent="0.45">
      <c r="A439" s="485" t="s">
        <v>1123</v>
      </c>
      <c r="B439" s="485" t="s">
        <v>461</v>
      </c>
      <c r="C439" s="485" t="s">
        <v>27</v>
      </c>
      <c r="D439" s="485" t="s">
        <v>706</v>
      </c>
      <c r="E439" s="485" t="s">
        <v>707</v>
      </c>
      <c r="F439" s="485">
        <v>0</v>
      </c>
      <c r="G439" s="485">
        <v>0</v>
      </c>
      <c r="H439" s="485">
        <v>26</v>
      </c>
      <c r="I439" s="485">
        <v>33</v>
      </c>
      <c r="J439" s="485">
        <v>43</v>
      </c>
      <c r="K439" s="485">
        <v>33</v>
      </c>
      <c r="L439" s="485">
        <v>40</v>
      </c>
      <c r="M439" s="485">
        <v>36</v>
      </c>
      <c r="N439" s="485">
        <v>38</v>
      </c>
      <c r="O439" s="485">
        <v>32</v>
      </c>
      <c r="P439" s="485">
        <v>23</v>
      </c>
      <c r="Q439" s="485">
        <v>34</v>
      </c>
      <c r="R439" s="485">
        <v>30</v>
      </c>
      <c r="S439" s="485">
        <v>25</v>
      </c>
      <c r="T439" s="485">
        <v>37</v>
      </c>
      <c r="U439" s="485">
        <v>38</v>
      </c>
      <c r="V439" s="485">
        <v>26</v>
      </c>
      <c r="W439" s="485">
        <v>38</v>
      </c>
      <c r="X439" s="485">
        <v>37</v>
      </c>
      <c r="Y439" s="485">
        <v>56</v>
      </c>
      <c r="Z439" s="485">
        <v>32</v>
      </c>
      <c r="AA439" s="485">
        <v>23</v>
      </c>
      <c r="AB439" s="485">
        <v>14</v>
      </c>
      <c r="AC439" s="485">
        <v>24</v>
      </c>
      <c r="AD439" s="485">
        <v>26</v>
      </c>
      <c r="AE439" s="485">
        <v>38</v>
      </c>
      <c r="AF439" s="485">
        <v>0</v>
      </c>
      <c r="AG439" s="485">
        <v>0</v>
      </c>
      <c r="AH439" s="485">
        <v>0</v>
      </c>
      <c r="AI439" s="485">
        <v>0</v>
      </c>
      <c r="AJ439" s="485">
        <v>0</v>
      </c>
      <c r="AK439" s="485">
        <v>0</v>
      </c>
      <c r="AL439" s="485">
        <v>0</v>
      </c>
      <c r="AM439" s="485">
        <v>0</v>
      </c>
      <c r="AN439" s="485">
        <v>0</v>
      </c>
      <c r="AO439" s="485">
        <v>0</v>
      </c>
      <c r="AP439" s="485">
        <v>0</v>
      </c>
      <c r="AQ439" s="485">
        <v>0</v>
      </c>
      <c r="AR439" s="485">
        <v>0</v>
      </c>
      <c r="AS439" s="485">
        <v>0</v>
      </c>
      <c r="AT439" s="485">
        <v>0</v>
      </c>
      <c r="AU439" s="485">
        <v>0</v>
      </c>
      <c r="AV439" s="485">
        <v>0</v>
      </c>
      <c r="AW439" s="485">
        <v>0</v>
      </c>
      <c r="AX439" s="485">
        <v>0</v>
      </c>
      <c r="AY439" s="485">
        <v>0</v>
      </c>
      <c r="AZ439" s="485">
        <v>0</v>
      </c>
      <c r="BA439" s="485">
        <v>0</v>
      </c>
      <c r="BB439" s="485">
        <v>0</v>
      </c>
      <c r="BC439" s="485">
        <v>0</v>
      </c>
      <c r="BD439" s="485">
        <v>0</v>
      </c>
      <c r="BE439" s="485">
        <v>0</v>
      </c>
      <c r="BF439" s="481">
        <f t="shared" si="18"/>
        <v>372</v>
      </c>
      <c r="BG439" s="481">
        <f t="shared" si="18"/>
        <v>410</v>
      </c>
      <c r="BH439" s="482">
        <f t="shared" si="19"/>
        <v>0</v>
      </c>
      <c r="BI439" s="482">
        <f t="shared" si="19"/>
        <v>0</v>
      </c>
      <c r="BJ439" s="483">
        <f t="shared" si="20"/>
        <v>372</v>
      </c>
      <c r="BK439" s="483">
        <f t="shared" si="20"/>
        <v>410</v>
      </c>
    </row>
    <row r="443" spans="1:63" x14ac:dyDescent="0.45">
      <c r="A443" s="486" t="s">
        <v>1124</v>
      </c>
    </row>
    <row r="444" spans="1:63" x14ac:dyDescent="0.45">
      <c r="A444" s="487" t="s">
        <v>1125</v>
      </c>
    </row>
    <row r="445" spans="1:63" x14ac:dyDescent="0.45">
      <c r="A445" s="486" t="s">
        <v>1163</v>
      </c>
    </row>
  </sheetData>
  <sheetProtection sheet="1" objects="1" scenarios="1"/>
  <autoFilter ref="A4:E430" xr:uid="{00000000-0009-0000-0000-000010000000}"/>
  <mergeCells count="34">
    <mergeCell ref="BJ3:BK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AL3:AM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F2:AE2"/>
    <mergeCell ref="AF2:BE2"/>
    <mergeCell ref="BF2:BG2"/>
    <mergeCell ref="BH2:BI2"/>
    <mergeCell ref="BJ2:BK2"/>
    <mergeCell ref="F3:G3"/>
    <mergeCell ref="H3:I3"/>
    <mergeCell ref="J3:K3"/>
    <mergeCell ref="L3:M3"/>
    <mergeCell ref="N3:O3"/>
  </mergeCells>
  <pageMargins left="0.75" right="0.75" top="1" bottom="1" header="0.5" footer="0.5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314EE-3A38-4F17-B271-AC849BA2C07C}">
  <dimension ref="A1:Q27"/>
  <sheetViews>
    <sheetView showGridLines="0" zoomScaleNormal="100" workbookViewId="0">
      <selection activeCell="G22" sqref="G22"/>
    </sheetView>
  </sheetViews>
  <sheetFormatPr defaultColWidth="9.1171875" defaultRowHeight="21" x14ac:dyDescent="1.1499999999999999"/>
  <cols>
    <col min="1" max="1" width="1.41015625" style="418" customWidth="1"/>
    <col min="2" max="2" width="12.1171875" style="418" customWidth="1"/>
    <col min="3" max="6" width="10.87890625" style="418" customWidth="1"/>
    <col min="7" max="7" width="11.5859375" style="418" bestFit="1" customWidth="1"/>
    <col min="8" max="11" width="10.87890625" style="418" customWidth="1"/>
    <col min="12" max="12" width="11.5859375" style="418" bestFit="1" customWidth="1"/>
    <col min="13" max="13" width="1.5859375" style="418" customWidth="1"/>
    <col min="14" max="14" width="14.87890625" style="418" customWidth="1"/>
    <col min="15" max="15" width="1.41015625" style="1" customWidth="1"/>
    <col min="16" max="16" width="4.41015625" style="1" bestFit="1" customWidth="1"/>
    <col min="17" max="17" width="32.46875" style="418" customWidth="1"/>
    <col min="18" max="254" width="9.1171875" style="418"/>
    <col min="255" max="255" width="1.41015625" style="418" customWidth="1"/>
    <col min="256" max="256" width="12.1171875" style="418" customWidth="1"/>
    <col min="257" max="260" width="10.87890625" style="418" customWidth="1"/>
    <col min="261" max="261" width="11.5859375" style="418" bestFit="1" customWidth="1"/>
    <col min="262" max="265" width="10.87890625" style="418" customWidth="1"/>
    <col min="266" max="266" width="11.5859375" style="418" bestFit="1" customWidth="1"/>
    <col min="267" max="267" width="1.5859375" style="418" customWidth="1"/>
    <col min="268" max="268" width="14.87890625" style="418" customWidth="1"/>
    <col min="269" max="269" width="1.41015625" style="418" customWidth="1"/>
    <col min="270" max="270" width="4.41015625" style="418" bestFit="1" customWidth="1"/>
    <col min="271" max="271" width="32.46875" style="418" customWidth="1"/>
    <col min="272" max="510" width="9.1171875" style="418"/>
    <col min="511" max="511" width="1.41015625" style="418" customWidth="1"/>
    <col min="512" max="512" width="12.1171875" style="418" customWidth="1"/>
    <col min="513" max="516" width="10.87890625" style="418" customWidth="1"/>
    <col min="517" max="517" width="11.5859375" style="418" bestFit="1" customWidth="1"/>
    <col min="518" max="521" width="10.87890625" style="418" customWidth="1"/>
    <col min="522" max="522" width="11.5859375" style="418" bestFit="1" customWidth="1"/>
    <col min="523" max="523" width="1.5859375" style="418" customWidth="1"/>
    <col min="524" max="524" width="14.87890625" style="418" customWidth="1"/>
    <col min="525" max="525" width="1.41015625" style="418" customWidth="1"/>
    <col min="526" max="526" width="4.41015625" style="418" bestFit="1" customWidth="1"/>
    <col min="527" max="527" width="32.46875" style="418" customWidth="1"/>
    <col min="528" max="766" width="9.1171875" style="418"/>
    <col min="767" max="767" width="1.41015625" style="418" customWidth="1"/>
    <col min="768" max="768" width="12.1171875" style="418" customWidth="1"/>
    <col min="769" max="772" width="10.87890625" style="418" customWidth="1"/>
    <col min="773" max="773" width="11.5859375" style="418" bestFit="1" customWidth="1"/>
    <col min="774" max="777" width="10.87890625" style="418" customWidth="1"/>
    <col min="778" max="778" width="11.5859375" style="418" bestFit="1" customWidth="1"/>
    <col min="779" max="779" width="1.5859375" style="418" customWidth="1"/>
    <col min="780" max="780" width="14.87890625" style="418" customWidth="1"/>
    <col min="781" max="781" width="1.41015625" style="418" customWidth="1"/>
    <col min="782" max="782" width="4.41015625" style="418" bestFit="1" customWidth="1"/>
    <col min="783" max="783" width="32.46875" style="418" customWidth="1"/>
    <col min="784" max="1022" width="9.1171875" style="418"/>
    <col min="1023" max="1023" width="1.41015625" style="418" customWidth="1"/>
    <col min="1024" max="1024" width="12.1171875" style="418" customWidth="1"/>
    <col min="1025" max="1028" width="10.87890625" style="418" customWidth="1"/>
    <col min="1029" max="1029" width="11.5859375" style="418" bestFit="1" customWidth="1"/>
    <col min="1030" max="1033" width="10.87890625" style="418" customWidth="1"/>
    <col min="1034" max="1034" width="11.5859375" style="418" bestFit="1" customWidth="1"/>
    <col min="1035" max="1035" width="1.5859375" style="418" customWidth="1"/>
    <col min="1036" max="1036" width="14.87890625" style="418" customWidth="1"/>
    <col min="1037" max="1037" width="1.41015625" style="418" customWidth="1"/>
    <col min="1038" max="1038" width="4.41015625" style="418" bestFit="1" customWidth="1"/>
    <col min="1039" max="1039" width="32.46875" style="418" customWidth="1"/>
    <col min="1040" max="1278" width="9.1171875" style="418"/>
    <col min="1279" max="1279" width="1.41015625" style="418" customWidth="1"/>
    <col min="1280" max="1280" width="12.1171875" style="418" customWidth="1"/>
    <col min="1281" max="1284" width="10.87890625" style="418" customWidth="1"/>
    <col min="1285" max="1285" width="11.5859375" style="418" bestFit="1" customWidth="1"/>
    <col min="1286" max="1289" width="10.87890625" style="418" customWidth="1"/>
    <col min="1290" max="1290" width="11.5859375" style="418" bestFit="1" customWidth="1"/>
    <col min="1291" max="1291" width="1.5859375" style="418" customWidth="1"/>
    <col min="1292" max="1292" width="14.87890625" style="418" customWidth="1"/>
    <col min="1293" max="1293" width="1.41015625" style="418" customWidth="1"/>
    <col min="1294" max="1294" width="4.41015625" style="418" bestFit="1" customWidth="1"/>
    <col min="1295" max="1295" width="32.46875" style="418" customWidth="1"/>
    <col min="1296" max="1534" width="9.1171875" style="418"/>
    <col min="1535" max="1535" width="1.41015625" style="418" customWidth="1"/>
    <col min="1536" max="1536" width="12.1171875" style="418" customWidth="1"/>
    <col min="1537" max="1540" width="10.87890625" style="418" customWidth="1"/>
    <col min="1541" max="1541" width="11.5859375" style="418" bestFit="1" customWidth="1"/>
    <col min="1542" max="1545" width="10.87890625" style="418" customWidth="1"/>
    <col min="1546" max="1546" width="11.5859375" style="418" bestFit="1" customWidth="1"/>
    <col min="1547" max="1547" width="1.5859375" style="418" customWidth="1"/>
    <col min="1548" max="1548" width="14.87890625" style="418" customWidth="1"/>
    <col min="1549" max="1549" width="1.41015625" style="418" customWidth="1"/>
    <col min="1550" max="1550" width="4.41015625" style="418" bestFit="1" customWidth="1"/>
    <col min="1551" max="1551" width="32.46875" style="418" customWidth="1"/>
    <col min="1552" max="1790" width="9.1171875" style="418"/>
    <col min="1791" max="1791" width="1.41015625" style="418" customWidth="1"/>
    <col min="1792" max="1792" width="12.1171875" style="418" customWidth="1"/>
    <col min="1793" max="1796" width="10.87890625" style="418" customWidth="1"/>
    <col min="1797" max="1797" width="11.5859375" style="418" bestFit="1" customWidth="1"/>
    <col min="1798" max="1801" width="10.87890625" style="418" customWidth="1"/>
    <col min="1802" max="1802" width="11.5859375" style="418" bestFit="1" customWidth="1"/>
    <col min="1803" max="1803" width="1.5859375" style="418" customWidth="1"/>
    <col min="1804" max="1804" width="14.87890625" style="418" customWidth="1"/>
    <col min="1805" max="1805" width="1.41015625" style="418" customWidth="1"/>
    <col min="1806" max="1806" width="4.41015625" style="418" bestFit="1" customWidth="1"/>
    <col min="1807" max="1807" width="32.46875" style="418" customWidth="1"/>
    <col min="1808" max="2046" width="9.1171875" style="418"/>
    <col min="2047" max="2047" width="1.41015625" style="418" customWidth="1"/>
    <col min="2048" max="2048" width="12.1171875" style="418" customWidth="1"/>
    <col min="2049" max="2052" width="10.87890625" style="418" customWidth="1"/>
    <col min="2053" max="2053" width="11.5859375" style="418" bestFit="1" customWidth="1"/>
    <col min="2054" max="2057" width="10.87890625" style="418" customWidth="1"/>
    <col min="2058" max="2058" width="11.5859375" style="418" bestFit="1" customWidth="1"/>
    <col min="2059" max="2059" width="1.5859375" style="418" customWidth="1"/>
    <col min="2060" max="2060" width="14.87890625" style="418" customWidth="1"/>
    <col min="2061" max="2061" width="1.41015625" style="418" customWidth="1"/>
    <col min="2062" max="2062" width="4.41015625" style="418" bestFit="1" customWidth="1"/>
    <col min="2063" max="2063" width="32.46875" style="418" customWidth="1"/>
    <col min="2064" max="2302" width="9.1171875" style="418"/>
    <col min="2303" max="2303" width="1.41015625" style="418" customWidth="1"/>
    <col min="2304" max="2304" width="12.1171875" style="418" customWidth="1"/>
    <col min="2305" max="2308" width="10.87890625" style="418" customWidth="1"/>
    <col min="2309" max="2309" width="11.5859375" style="418" bestFit="1" customWidth="1"/>
    <col min="2310" max="2313" width="10.87890625" style="418" customWidth="1"/>
    <col min="2314" max="2314" width="11.5859375" style="418" bestFit="1" customWidth="1"/>
    <col min="2315" max="2315" width="1.5859375" style="418" customWidth="1"/>
    <col min="2316" max="2316" width="14.87890625" style="418" customWidth="1"/>
    <col min="2317" max="2317" width="1.41015625" style="418" customWidth="1"/>
    <col min="2318" max="2318" width="4.41015625" style="418" bestFit="1" customWidth="1"/>
    <col min="2319" max="2319" width="32.46875" style="418" customWidth="1"/>
    <col min="2320" max="2558" width="9.1171875" style="418"/>
    <col min="2559" max="2559" width="1.41015625" style="418" customWidth="1"/>
    <col min="2560" max="2560" width="12.1171875" style="418" customWidth="1"/>
    <col min="2561" max="2564" width="10.87890625" style="418" customWidth="1"/>
    <col min="2565" max="2565" width="11.5859375" style="418" bestFit="1" customWidth="1"/>
    <col min="2566" max="2569" width="10.87890625" style="418" customWidth="1"/>
    <col min="2570" max="2570" width="11.5859375" style="418" bestFit="1" customWidth="1"/>
    <col min="2571" max="2571" width="1.5859375" style="418" customWidth="1"/>
    <col min="2572" max="2572" width="14.87890625" style="418" customWidth="1"/>
    <col min="2573" max="2573" width="1.41015625" style="418" customWidth="1"/>
    <col min="2574" max="2574" width="4.41015625" style="418" bestFit="1" customWidth="1"/>
    <col min="2575" max="2575" width="32.46875" style="418" customWidth="1"/>
    <col min="2576" max="2814" width="9.1171875" style="418"/>
    <col min="2815" max="2815" width="1.41015625" style="418" customWidth="1"/>
    <col min="2816" max="2816" width="12.1171875" style="418" customWidth="1"/>
    <col min="2817" max="2820" width="10.87890625" style="418" customWidth="1"/>
    <col min="2821" max="2821" width="11.5859375" style="418" bestFit="1" customWidth="1"/>
    <col min="2822" max="2825" width="10.87890625" style="418" customWidth="1"/>
    <col min="2826" max="2826" width="11.5859375" style="418" bestFit="1" customWidth="1"/>
    <col min="2827" max="2827" width="1.5859375" style="418" customWidth="1"/>
    <col min="2828" max="2828" width="14.87890625" style="418" customWidth="1"/>
    <col min="2829" max="2829" width="1.41015625" style="418" customWidth="1"/>
    <col min="2830" max="2830" width="4.41015625" style="418" bestFit="1" customWidth="1"/>
    <col min="2831" max="2831" width="32.46875" style="418" customWidth="1"/>
    <col min="2832" max="3070" width="9.1171875" style="418"/>
    <col min="3071" max="3071" width="1.41015625" style="418" customWidth="1"/>
    <col min="3072" max="3072" width="12.1171875" style="418" customWidth="1"/>
    <col min="3073" max="3076" width="10.87890625" style="418" customWidth="1"/>
    <col min="3077" max="3077" width="11.5859375" style="418" bestFit="1" customWidth="1"/>
    <col min="3078" max="3081" width="10.87890625" style="418" customWidth="1"/>
    <col min="3082" max="3082" width="11.5859375" style="418" bestFit="1" customWidth="1"/>
    <col min="3083" max="3083" width="1.5859375" style="418" customWidth="1"/>
    <col min="3084" max="3084" width="14.87890625" style="418" customWidth="1"/>
    <col min="3085" max="3085" width="1.41015625" style="418" customWidth="1"/>
    <col min="3086" max="3086" width="4.41015625" style="418" bestFit="1" customWidth="1"/>
    <col min="3087" max="3087" width="32.46875" style="418" customWidth="1"/>
    <col min="3088" max="3326" width="9.1171875" style="418"/>
    <col min="3327" max="3327" width="1.41015625" style="418" customWidth="1"/>
    <col min="3328" max="3328" width="12.1171875" style="418" customWidth="1"/>
    <col min="3329" max="3332" width="10.87890625" style="418" customWidth="1"/>
    <col min="3333" max="3333" width="11.5859375" style="418" bestFit="1" customWidth="1"/>
    <col min="3334" max="3337" width="10.87890625" style="418" customWidth="1"/>
    <col min="3338" max="3338" width="11.5859375" style="418" bestFit="1" customWidth="1"/>
    <col min="3339" max="3339" width="1.5859375" style="418" customWidth="1"/>
    <col min="3340" max="3340" width="14.87890625" style="418" customWidth="1"/>
    <col min="3341" max="3341" width="1.41015625" style="418" customWidth="1"/>
    <col min="3342" max="3342" width="4.41015625" style="418" bestFit="1" customWidth="1"/>
    <col min="3343" max="3343" width="32.46875" style="418" customWidth="1"/>
    <col min="3344" max="3582" width="9.1171875" style="418"/>
    <col min="3583" max="3583" width="1.41015625" style="418" customWidth="1"/>
    <col min="3584" max="3584" width="12.1171875" style="418" customWidth="1"/>
    <col min="3585" max="3588" width="10.87890625" style="418" customWidth="1"/>
    <col min="3589" max="3589" width="11.5859375" style="418" bestFit="1" customWidth="1"/>
    <col min="3590" max="3593" width="10.87890625" style="418" customWidth="1"/>
    <col min="3594" max="3594" width="11.5859375" style="418" bestFit="1" customWidth="1"/>
    <col min="3595" max="3595" width="1.5859375" style="418" customWidth="1"/>
    <col min="3596" max="3596" width="14.87890625" style="418" customWidth="1"/>
    <col min="3597" max="3597" width="1.41015625" style="418" customWidth="1"/>
    <col min="3598" max="3598" width="4.41015625" style="418" bestFit="1" customWidth="1"/>
    <col min="3599" max="3599" width="32.46875" style="418" customWidth="1"/>
    <col min="3600" max="3838" width="9.1171875" style="418"/>
    <col min="3839" max="3839" width="1.41015625" style="418" customWidth="1"/>
    <col min="3840" max="3840" width="12.1171875" style="418" customWidth="1"/>
    <col min="3841" max="3844" width="10.87890625" style="418" customWidth="1"/>
    <col min="3845" max="3845" width="11.5859375" style="418" bestFit="1" customWidth="1"/>
    <col min="3846" max="3849" width="10.87890625" style="418" customWidth="1"/>
    <col min="3850" max="3850" width="11.5859375" style="418" bestFit="1" customWidth="1"/>
    <col min="3851" max="3851" width="1.5859375" style="418" customWidth="1"/>
    <col min="3852" max="3852" width="14.87890625" style="418" customWidth="1"/>
    <col min="3853" max="3853" width="1.41015625" style="418" customWidth="1"/>
    <col min="3854" max="3854" width="4.41015625" style="418" bestFit="1" customWidth="1"/>
    <col min="3855" max="3855" width="32.46875" style="418" customWidth="1"/>
    <col min="3856" max="4094" width="9.1171875" style="418"/>
    <col min="4095" max="4095" width="1.41015625" style="418" customWidth="1"/>
    <col min="4096" max="4096" width="12.1171875" style="418" customWidth="1"/>
    <col min="4097" max="4100" width="10.87890625" style="418" customWidth="1"/>
    <col min="4101" max="4101" width="11.5859375" style="418" bestFit="1" customWidth="1"/>
    <col min="4102" max="4105" width="10.87890625" style="418" customWidth="1"/>
    <col min="4106" max="4106" width="11.5859375" style="418" bestFit="1" customWidth="1"/>
    <col min="4107" max="4107" width="1.5859375" style="418" customWidth="1"/>
    <col min="4108" max="4108" width="14.87890625" style="418" customWidth="1"/>
    <col min="4109" max="4109" width="1.41015625" style="418" customWidth="1"/>
    <col min="4110" max="4110" width="4.41015625" style="418" bestFit="1" customWidth="1"/>
    <col min="4111" max="4111" width="32.46875" style="418" customWidth="1"/>
    <col min="4112" max="4350" width="9.1171875" style="418"/>
    <col min="4351" max="4351" width="1.41015625" style="418" customWidth="1"/>
    <col min="4352" max="4352" width="12.1171875" style="418" customWidth="1"/>
    <col min="4353" max="4356" width="10.87890625" style="418" customWidth="1"/>
    <col min="4357" max="4357" width="11.5859375" style="418" bestFit="1" customWidth="1"/>
    <col min="4358" max="4361" width="10.87890625" style="418" customWidth="1"/>
    <col min="4362" max="4362" width="11.5859375" style="418" bestFit="1" customWidth="1"/>
    <col min="4363" max="4363" width="1.5859375" style="418" customWidth="1"/>
    <col min="4364" max="4364" width="14.87890625" style="418" customWidth="1"/>
    <col min="4365" max="4365" width="1.41015625" style="418" customWidth="1"/>
    <col min="4366" max="4366" width="4.41015625" style="418" bestFit="1" customWidth="1"/>
    <col min="4367" max="4367" width="32.46875" style="418" customWidth="1"/>
    <col min="4368" max="4606" width="9.1171875" style="418"/>
    <col min="4607" max="4607" width="1.41015625" style="418" customWidth="1"/>
    <col min="4608" max="4608" width="12.1171875" style="418" customWidth="1"/>
    <col min="4609" max="4612" width="10.87890625" style="418" customWidth="1"/>
    <col min="4613" max="4613" width="11.5859375" style="418" bestFit="1" customWidth="1"/>
    <col min="4614" max="4617" width="10.87890625" style="418" customWidth="1"/>
    <col min="4618" max="4618" width="11.5859375" style="418" bestFit="1" customWidth="1"/>
    <col min="4619" max="4619" width="1.5859375" style="418" customWidth="1"/>
    <col min="4620" max="4620" width="14.87890625" style="418" customWidth="1"/>
    <col min="4621" max="4621" width="1.41015625" style="418" customWidth="1"/>
    <col min="4622" max="4622" width="4.41015625" style="418" bestFit="1" customWidth="1"/>
    <col min="4623" max="4623" width="32.46875" style="418" customWidth="1"/>
    <col min="4624" max="4862" width="9.1171875" style="418"/>
    <col min="4863" max="4863" width="1.41015625" style="418" customWidth="1"/>
    <col min="4864" max="4864" width="12.1171875" style="418" customWidth="1"/>
    <col min="4865" max="4868" width="10.87890625" style="418" customWidth="1"/>
    <col min="4869" max="4869" width="11.5859375" style="418" bestFit="1" customWidth="1"/>
    <col min="4870" max="4873" width="10.87890625" style="418" customWidth="1"/>
    <col min="4874" max="4874" width="11.5859375" style="418" bestFit="1" customWidth="1"/>
    <col min="4875" max="4875" width="1.5859375" style="418" customWidth="1"/>
    <col min="4876" max="4876" width="14.87890625" style="418" customWidth="1"/>
    <col min="4877" max="4877" width="1.41015625" style="418" customWidth="1"/>
    <col min="4878" max="4878" width="4.41015625" style="418" bestFit="1" customWidth="1"/>
    <col min="4879" max="4879" width="32.46875" style="418" customWidth="1"/>
    <col min="4880" max="5118" width="9.1171875" style="418"/>
    <col min="5119" max="5119" width="1.41015625" style="418" customWidth="1"/>
    <col min="5120" max="5120" width="12.1171875" style="418" customWidth="1"/>
    <col min="5121" max="5124" width="10.87890625" style="418" customWidth="1"/>
    <col min="5125" max="5125" width="11.5859375" style="418" bestFit="1" customWidth="1"/>
    <col min="5126" max="5129" width="10.87890625" style="418" customWidth="1"/>
    <col min="5130" max="5130" width="11.5859375" style="418" bestFit="1" customWidth="1"/>
    <col min="5131" max="5131" width="1.5859375" style="418" customWidth="1"/>
    <col min="5132" max="5132" width="14.87890625" style="418" customWidth="1"/>
    <col min="5133" max="5133" width="1.41015625" style="418" customWidth="1"/>
    <col min="5134" max="5134" width="4.41015625" style="418" bestFit="1" customWidth="1"/>
    <col min="5135" max="5135" width="32.46875" style="418" customWidth="1"/>
    <col min="5136" max="5374" width="9.1171875" style="418"/>
    <col min="5375" max="5375" width="1.41015625" style="418" customWidth="1"/>
    <col min="5376" max="5376" width="12.1171875" style="418" customWidth="1"/>
    <col min="5377" max="5380" width="10.87890625" style="418" customWidth="1"/>
    <col min="5381" max="5381" width="11.5859375" style="418" bestFit="1" customWidth="1"/>
    <col min="5382" max="5385" width="10.87890625" style="418" customWidth="1"/>
    <col min="5386" max="5386" width="11.5859375" style="418" bestFit="1" customWidth="1"/>
    <col min="5387" max="5387" width="1.5859375" style="418" customWidth="1"/>
    <col min="5388" max="5388" width="14.87890625" style="418" customWidth="1"/>
    <col min="5389" max="5389" width="1.41015625" style="418" customWidth="1"/>
    <col min="5390" max="5390" width="4.41015625" style="418" bestFit="1" customWidth="1"/>
    <col min="5391" max="5391" width="32.46875" style="418" customWidth="1"/>
    <col min="5392" max="5630" width="9.1171875" style="418"/>
    <col min="5631" max="5631" width="1.41015625" style="418" customWidth="1"/>
    <col min="5632" max="5632" width="12.1171875" style="418" customWidth="1"/>
    <col min="5633" max="5636" width="10.87890625" style="418" customWidth="1"/>
    <col min="5637" max="5637" width="11.5859375" style="418" bestFit="1" customWidth="1"/>
    <col min="5638" max="5641" width="10.87890625" style="418" customWidth="1"/>
    <col min="5642" max="5642" width="11.5859375" style="418" bestFit="1" customWidth="1"/>
    <col min="5643" max="5643" width="1.5859375" style="418" customWidth="1"/>
    <col min="5644" max="5644" width="14.87890625" style="418" customWidth="1"/>
    <col min="5645" max="5645" width="1.41015625" style="418" customWidth="1"/>
    <col min="5646" max="5646" width="4.41015625" style="418" bestFit="1" customWidth="1"/>
    <col min="5647" max="5647" width="32.46875" style="418" customWidth="1"/>
    <col min="5648" max="5886" width="9.1171875" style="418"/>
    <col min="5887" max="5887" width="1.41015625" style="418" customWidth="1"/>
    <col min="5888" max="5888" width="12.1171875" style="418" customWidth="1"/>
    <col min="5889" max="5892" width="10.87890625" style="418" customWidth="1"/>
    <col min="5893" max="5893" width="11.5859375" style="418" bestFit="1" customWidth="1"/>
    <col min="5894" max="5897" width="10.87890625" style="418" customWidth="1"/>
    <col min="5898" max="5898" width="11.5859375" style="418" bestFit="1" customWidth="1"/>
    <col min="5899" max="5899" width="1.5859375" style="418" customWidth="1"/>
    <col min="5900" max="5900" width="14.87890625" style="418" customWidth="1"/>
    <col min="5901" max="5901" width="1.41015625" style="418" customWidth="1"/>
    <col min="5902" max="5902" width="4.41015625" style="418" bestFit="1" customWidth="1"/>
    <col min="5903" max="5903" width="32.46875" style="418" customWidth="1"/>
    <col min="5904" max="6142" width="9.1171875" style="418"/>
    <col min="6143" max="6143" width="1.41015625" style="418" customWidth="1"/>
    <col min="6144" max="6144" width="12.1171875" style="418" customWidth="1"/>
    <col min="6145" max="6148" width="10.87890625" style="418" customWidth="1"/>
    <col min="6149" max="6149" width="11.5859375" style="418" bestFit="1" customWidth="1"/>
    <col min="6150" max="6153" width="10.87890625" style="418" customWidth="1"/>
    <col min="6154" max="6154" width="11.5859375" style="418" bestFit="1" customWidth="1"/>
    <col min="6155" max="6155" width="1.5859375" style="418" customWidth="1"/>
    <col min="6156" max="6156" width="14.87890625" style="418" customWidth="1"/>
    <col min="6157" max="6157" width="1.41015625" style="418" customWidth="1"/>
    <col min="6158" max="6158" width="4.41015625" style="418" bestFit="1" customWidth="1"/>
    <col min="6159" max="6159" width="32.46875" style="418" customWidth="1"/>
    <col min="6160" max="6398" width="9.1171875" style="418"/>
    <col min="6399" max="6399" width="1.41015625" style="418" customWidth="1"/>
    <col min="6400" max="6400" width="12.1171875" style="418" customWidth="1"/>
    <col min="6401" max="6404" width="10.87890625" style="418" customWidth="1"/>
    <col min="6405" max="6405" width="11.5859375" style="418" bestFit="1" customWidth="1"/>
    <col min="6406" max="6409" width="10.87890625" style="418" customWidth="1"/>
    <col min="6410" max="6410" width="11.5859375" style="418" bestFit="1" customWidth="1"/>
    <col min="6411" max="6411" width="1.5859375" style="418" customWidth="1"/>
    <col min="6412" max="6412" width="14.87890625" style="418" customWidth="1"/>
    <col min="6413" max="6413" width="1.41015625" style="418" customWidth="1"/>
    <col min="6414" max="6414" width="4.41015625" style="418" bestFit="1" customWidth="1"/>
    <col min="6415" max="6415" width="32.46875" style="418" customWidth="1"/>
    <col min="6416" max="6654" width="9.1171875" style="418"/>
    <col min="6655" max="6655" width="1.41015625" style="418" customWidth="1"/>
    <col min="6656" max="6656" width="12.1171875" style="418" customWidth="1"/>
    <col min="6657" max="6660" width="10.87890625" style="418" customWidth="1"/>
    <col min="6661" max="6661" width="11.5859375" style="418" bestFit="1" customWidth="1"/>
    <col min="6662" max="6665" width="10.87890625" style="418" customWidth="1"/>
    <col min="6666" max="6666" width="11.5859375" style="418" bestFit="1" customWidth="1"/>
    <col min="6667" max="6667" width="1.5859375" style="418" customWidth="1"/>
    <col min="6668" max="6668" width="14.87890625" style="418" customWidth="1"/>
    <col min="6669" max="6669" width="1.41015625" style="418" customWidth="1"/>
    <col min="6670" max="6670" width="4.41015625" style="418" bestFit="1" customWidth="1"/>
    <col min="6671" max="6671" width="32.46875" style="418" customWidth="1"/>
    <col min="6672" max="6910" width="9.1171875" style="418"/>
    <col min="6911" max="6911" width="1.41015625" style="418" customWidth="1"/>
    <col min="6912" max="6912" width="12.1171875" style="418" customWidth="1"/>
    <col min="6913" max="6916" width="10.87890625" style="418" customWidth="1"/>
    <col min="6917" max="6917" width="11.5859375" style="418" bestFit="1" customWidth="1"/>
    <col min="6918" max="6921" width="10.87890625" style="418" customWidth="1"/>
    <col min="6922" max="6922" width="11.5859375" style="418" bestFit="1" customWidth="1"/>
    <col min="6923" max="6923" width="1.5859375" style="418" customWidth="1"/>
    <col min="6924" max="6924" width="14.87890625" style="418" customWidth="1"/>
    <col min="6925" max="6925" width="1.41015625" style="418" customWidth="1"/>
    <col min="6926" max="6926" width="4.41015625" style="418" bestFit="1" customWidth="1"/>
    <col min="6927" max="6927" width="32.46875" style="418" customWidth="1"/>
    <col min="6928" max="7166" width="9.1171875" style="418"/>
    <col min="7167" max="7167" width="1.41015625" style="418" customWidth="1"/>
    <col min="7168" max="7168" width="12.1171875" style="418" customWidth="1"/>
    <col min="7169" max="7172" width="10.87890625" style="418" customWidth="1"/>
    <col min="7173" max="7173" width="11.5859375" style="418" bestFit="1" customWidth="1"/>
    <col min="7174" max="7177" width="10.87890625" style="418" customWidth="1"/>
    <col min="7178" max="7178" width="11.5859375" style="418" bestFit="1" customWidth="1"/>
    <col min="7179" max="7179" width="1.5859375" style="418" customWidth="1"/>
    <col min="7180" max="7180" width="14.87890625" style="418" customWidth="1"/>
    <col min="7181" max="7181" width="1.41015625" style="418" customWidth="1"/>
    <col min="7182" max="7182" width="4.41015625" style="418" bestFit="1" customWidth="1"/>
    <col min="7183" max="7183" width="32.46875" style="418" customWidth="1"/>
    <col min="7184" max="7422" width="9.1171875" style="418"/>
    <col min="7423" max="7423" width="1.41015625" style="418" customWidth="1"/>
    <col min="7424" max="7424" width="12.1171875" style="418" customWidth="1"/>
    <col min="7425" max="7428" width="10.87890625" style="418" customWidth="1"/>
    <col min="7429" max="7429" width="11.5859375" style="418" bestFit="1" customWidth="1"/>
    <col min="7430" max="7433" width="10.87890625" style="418" customWidth="1"/>
    <col min="7434" max="7434" width="11.5859375" style="418" bestFit="1" customWidth="1"/>
    <col min="7435" max="7435" width="1.5859375" style="418" customWidth="1"/>
    <col min="7436" max="7436" width="14.87890625" style="418" customWidth="1"/>
    <col min="7437" max="7437" width="1.41015625" style="418" customWidth="1"/>
    <col min="7438" max="7438" width="4.41015625" style="418" bestFit="1" customWidth="1"/>
    <col min="7439" max="7439" width="32.46875" style="418" customWidth="1"/>
    <col min="7440" max="7678" width="9.1171875" style="418"/>
    <col min="7679" max="7679" width="1.41015625" style="418" customWidth="1"/>
    <col min="7680" max="7680" width="12.1171875" style="418" customWidth="1"/>
    <col min="7681" max="7684" width="10.87890625" style="418" customWidth="1"/>
    <col min="7685" max="7685" width="11.5859375" style="418" bestFit="1" customWidth="1"/>
    <col min="7686" max="7689" width="10.87890625" style="418" customWidth="1"/>
    <col min="7690" max="7690" width="11.5859375" style="418" bestFit="1" customWidth="1"/>
    <col min="7691" max="7691" width="1.5859375" style="418" customWidth="1"/>
    <col min="7692" max="7692" width="14.87890625" style="418" customWidth="1"/>
    <col min="7693" max="7693" width="1.41015625" style="418" customWidth="1"/>
    <col min="7694" max="7694" width="4.41015625" style="418" bestFit="1" customWidth="1"/>
    <col min="7695" max="7695" width="32.46875" style="418" customWidth="1"/>
    <col min="7696" max="7934" width="9.1171875" style="418"/>
    <col min="7935" max="7935" width="1.41015625" style="418" customWidth="1"/>
    <col min="7936" max="7936" width="12.1171875" style="418" customWidth="1"/>
    <col min="7937" max="7940" width="10.87890625" style="418" customWidth="1"/>
    <col min="7941" max="7941" width="11.5859375" style="418" bestFit="1" customWidth="1"/>
    <col min="7942" max="7945" width="10.87890625" style="418" customWidth="1"/>
    <col min="7946" max="7946" width="11.5859375" style="418" bestFit="1" customWidth="1"/>
    <col min="7947" max="7947" width="1.5859375" style="418" customWidth="1"/>
    <col min="7948" max="7948" width="14.87890625" style="418" customWidth="1"/>
    <col min="7949" max="7949" width="1.41015625" style="418" customWidth="1"/>
    <col min="7950" max="7950" width="4.41015625" style="418" bestFit="1" customWidth="1"/>
    <col min="7951" max="7951" width="32.46875" style="418" customWidth="1"/>
    <col min="7952" max="8190" width="9.1171875" style="418"/>
    <col min="8191" max="8191" width="1.41015625" style="418" customWidth="1"/>
    <col min="8192" max="8192" width="12.1171875" style="418" customWidth="1"/>
    <col min="8193" max="8196" width="10.87890625" style="418" customWidth="1"/>
    <col min="8197" max="8197" width="11.5859375" style="418" bestFit="1" customWidth="1"/>
    <col min="8198" max="8201" width="10.87890625" style="418" customWidth="1"/>
    <col min="8202" max="8202" width="11.5859375" style="418" bestFit="1" customWidth="1"/>
    <col min="8203" max="8203" width="1.5859375" style="418" customWidth="1"/>
    <col min="8204" max="8204" width="14.87890625" style="418" customWidth="1"/>
    <col min="8205" max="8205" width="1.41015625" style="418" customWidth="1"/>
    <col min="8206" max="8206" width="4.41015625" style="418" bestFit="1" customWidth="1"/>
    <col min="8207" max="8207" width="32.46875" style="418" customWidth="1"/>
    <col min="8208" max="8446" width="9.1171875" style="418"/>
    <col min="8447" max="8447" width="1.41015625" style="418" customWidth="1"/>
    <col min="8448" max="8448" width="12.1171875" style="418" customWidth="1"/>
    <col min="8449" max="8452" width="10.87890625" style="418" customWidth="1"/>
    <col min="8453" max="8453" width="11.5859375" style="418" bestFit="1" customWidth="1"/>
    <col min="8454" max="8457" width="10.87890625" style="418" customWidth="1"/>
    <col min="8458" max="8458" width="11.5859375" style="418" bestFit="1" customWidth="1"/>
    <col min="8459" max="8459" width="1.5859375" style="418" customWidth="1"/>
    <col min="8460" max="8460" width="14.87890625" style="418" customWidth="1"/>
    <col min="8461" max="8461" width="1.41015625" style="418" customWidth="1"/>
    <col min="8462" max="8462" width="4.41015625" style="418" bestFit="1" customWidth="1"/>
    <col min="8463" max="8463" width="32.46875" style="418" customWidth="1"/>
    <col min="8464" max="8702" width="9.1171875" style="418"/>
    <col min="8703" max="8703" width="1.41015625" style="418" customWidth="1"/>
    <col min="8704" max="8704" width="12.1171875" style="418" customWidth="1"/>
    <col min="8705" max="8708" width="10.87890625" style="418" customWidth="1"/>
    <col min="8709" max="8709" width="11.5859375" style="418" bestFit="1" customWidth="1"/>
    <col min="8710" max="8713" width="10.87890625" style="418" customWidth="1"/>
    <col min="8714" max="8714" width="11.5859375" style="418" bestFit="1" customWidth="1"/>
    <col min="8715" max="8715" width="1.5859375" style="418" customWidth="1"/>
    <col min="8716" max="8716" width="14.87890625" style="418" customWidth="1"/>
    <col min="8717" max="8717" width="1.41015625" style="418" customWidth="1"/>
    <col min="8718" max="8718" width="4.41015625" style="418" bestFit="1" customWidth="1"/>
    <col min="8719" max="8719" width="32.46875" style="418" customWidth="1"/>
    <col min="8720" max="8958" width="9.1171875" style="418"/>
    <col min="8959" max="8959" width="1.41015625" style="418" customWidth="1"/>
    <col min="8960" max="8960" width="12.1171875" style="418" customWidth="1"/>
    <col min="8961" max="8964" width="10.87890625" style="418" customWidth="1"/>
    <col min="8965" max="8965" width="11.5859375" style="418" bestFit="1" customWidth="1"/>
    <col min="8966" max="8969" width="10.87890625" style="418" customWidth="1"/>
    <col min="8970" max="8970" width="11.5859375" style="418" bestFit="1" customWidth="1"/>
    <col min="8971" max="8971" width="1.5859375" style="418" customWidth="1"/>
    <col min="8972" max="8972" width="14.87890625" style="418" customWidth="1"/>
    <col min="8973" max="8973" width="1.41015625" style="418" customWidth="1"/>
    <col min="8974" max="8974" width="4.41015625" style="418" bestFit="1" customWidth="1"/>
    <col min="8975" max="8975" width="32.46875" style="418" customWidth="1"/>
    <col min="8976" max="9214" width="9.1171875" style="418"/>
    <col min="9215" max="9215" width="1.41015625" style="418" customWidth="1"/>
    <col min="9216" max="9216" width="12.1171875" style="418" customWidth="1"/>
    <col min="9217" max="9220" width="10.87890625" style="418" customWidth="1"/>
    <col min="9221" max="9221" width="11.5859375" style="418" bestFit="1" customWidth="1"/>
    <col min="9222" max="9225" width="10.87890625" style="418" customWidth="1"/>
    <col min="9226" max="9226" width="11.5859375" style="418" bestFit="1" customWidth="1"/>
    <col min="9227" max="9227" width="1.5859375" style="418" customWidth="1"/>
    <col min="9228" max="9228" width="14.87890625" style="418" customWidth="1"/>
    <col min="9229" max="9229" width="1.41015625" style="418" customWidth="1"/>
    <col min="9230" max="9230" width="4.41015625" style="418" bestFit="1" customWidth="1"/>
    <col min="9231" max="9231" width="32.46875" style="418" customWidth="1"/>
    <col min="9232" max="9470" width="9.1171875" style="418"/>
    <col min="9471" max="9471" width="1.41015625" style="418" customWidth="1"/>
    <col min="9472" max="9472" width="12.1171875" style="418" customWidth="1"/>
    <col min="9473" max="9476" width="10.87890625" style="418" customWidth="1"/>
    <col min="9477" max="9477" width="11.5859375" style="418" bestFit="1" customWidth="1"/>
    <col min="9478" max="9481" width="10.87890625" style="418" customWidth="1"/>
    <col min="9482" max="9482" width="11.5859375" style="418" bestFit="1" customWidth="1"/>
    <col min="9483" max="9483" width="1.5859375" style="418" customWidth="1"/>
    <col min="9484" max="9484" width="14.87890625" style="418" customWidth="1"/>
    <col min="9485" max="9485" width="1.41015625" style="418" customWidth="1"/>
    <col min="9486" max="9486" width="4.41015625" style="418" bestFit="1" customWidth="1"/>
    <col min="9487" max="9487" width="32.46875" style="418" customWidth="1"/>
    <col min="9488" max="9726" width="9.1171875" style="418"/>
    <col min="9727" max="9727" width="1.41015625" style="418" customWidth="1"/>
    <col min="9728" max="9728" width="12.1171875" style="418" customWidth="1"/>
    <col min="9729" max="9732" width="10.87890625" style="418" customWidth="1"/>
    <col min="9733" max="9733" width="11.5859375" style="418" bestFit="1" customWidth="1"/>
    <col min="9734" max="9737" width="10.87890625" style="418" customWidth="1"/>
    <col min="9738" max="9738" width="11.5859375" style="418" bestFit="1" customWidth="1"/>
    <col min="9739" max="9739" width="1.5859375" style="418" customWidth="1"/>
    <col min="9740" max="9740" width="14.87890625" style="418" customWidth="1"/>
    <col min="9741" max="9741" width="1.41015625" style="418" customWidth="1"/>
    <col min="9742" max="9742" width="4.41015625" style="418" bestFit="1" customWidth="1"/>
    <col min="9743" max="9743" width="32.46875" style="418" customWidth="1"/>
    <col min="9744" max="9982" width="9.1171875" style="418"/>
    <col min="9983" max="9983" width="1.41015625" style="418" customWidth="1"/>
    <col min="9984" max="9984" width="12.1171875" style="418" customWidth="1"/>
    <col min="9985" max="9988" width="10.87890625" style="418" customWidth="1"/>
    <col min="9989" max="9989" width="11.5859375" style="418" bestFit="1" customWidth="1"/>
    <col min="9990" max="9993" width="10.87890625" style="418" customWidth="1"/>
    <col min="9994" max="9994" width="11.5859375" style="418" bestFit="1" customWidth="1"/>
    <col min="9995" max="9995" width="1.5859375" style="418" customWidth="1"/>
    <col min="9996" max="9996" width="14.87890625" style="418" customWidth="1"/>
    <col min="9997" max="9997" width="1.41015625" style="418" customWidth="1"/>
    <col min="9998" max="9998" width="4.41015625" style="418" bestFit="1" customWidth="1"/>
    <col min="9999" max="9999" width="32.46875" style="418" customWidth="1"/>
    <col min="10000" max="10238" width="9.1171875" style="418"/>
    <col min="10239" max="10239" width="1.41015625" style="418" customWidth="1"/>
    <col min="10240" max="10240" width="12.1171875" style="418" customWidth="1"/>
    <col min="10241" max="10244" width="10.87890625" style="418" customWidth="1"/>
    <col min="10245" max="10245" width="11.5859375" style="418" bestFit="1" customWidth="1"/>
    <col min="10246" max="10249" width="10.87890625" style="418" customWidth="1"/>
    <col min="10250" max="10250" width="11.5859375" style="418" bestFit="1" customWidth="1"/>
    <col min="10251" max="10251" width="1.5859375" style="418" customWidth="1"/>
    <col min="10252" max="10252" width="14.87890625" style="418" customWidth="1"/>
    <col min="10253" max="10253" width="1.41015625" style="418" customWidth="1"/>
    <col min="10254" max="10254" width="4.41015625" style="418" bestFit="1" customWidth="1"/>
    <col min="10255" max="10255" width="32.46875" style="418" customWidth="1"/>
    <col min="10256" max="10494" width="9.1171875" style="418"/>
    <col min="10495" max="10495" width="1.41015625" style="418" customWidth="1"/>
    <col min="10496" max="10496" width="12.1171875" style="418" customWidth="1"/>
    <col min="10497" max="10500" width="10.87890625" style="418" customWidth="1"/>
    <col min="10501" max="10501" width="11.5859375" style="418" bestFit="1" customWidth="1"/>
    <col min="10502" max="10505" width="10.87890625" style="418" customWidth="1"/>
    <col min="10506" max="10506" width="11.5859375" style="418" bestFit="1" customWidth="1"/>
    <col min="10507" max="10507" width="1.5859375" style="418" customWidth="1"/>
    <col min="10508" max="10508" width="14.87890625" style="418" customWidth="1"/>
    <col min="10509" max="10509" width="1.41015625" style="418" customWidth="1"/>
    <col min="10510" max="10510" width="4.41015625" style="418" bestFit="1" customWidth="1"/>
    <col min="10511" max="10511" width="32.46875" style="418" customWidth="1"/>
    <col min="10512" max="10750" width="9.1171875" style="418"/>
    <col min="10751" max="10751" width="1.41015625" style="418" customWidth="1"/>
    <col min="10752" max="10752" width="12.1171875" style="418" customWidth="1"/>
    <col min="10753" max="10756" width="10.87890625" style="418" customWidth="1"/>
    <col min="10757" max="10757" width="11.5859375" style="418" bestFit="1" customWidth="1"/>
    <col min="10758" max="10761" width="10.87890625" style="418" customWidth="1"/>
    <col min="10762" max="10762" width="11.5859375" style="418" bestFit="1" customWidth="1"/>
    <col min="10763" max="10763" width="1.5859375" style="418" customWidth="1"/>
    <col min="10764" max="10764" width="14.87890625" style="418" customWidth="1"/>
    <col min="10765" max="10765" width="1.41015625" style="418" customWidth="1"/>
    <col min="10766" max="10766" width="4.41015625" style="418" bestFit="1" customWidth="1"/>
    <col min="10767" max="10767" width="32.46875" style="418" customWidth="1"/>
    <col min="10768" max="11006" width="9.1171875" style="418"/>
    <col min="11007" max="11007" width="1.41015625" style="418" customWidth="1"/>
    <col min="11008" max="11008" width="12.1171875" style="418" customWidth="1"/>
    <col min="11009" max="11012" width="10.87890625" style="418" customWidth="1"/>
    <col min="11013" max="11013" width="11.5859375" style="418" bestFit="1" customWidth="1"/>
    <col min="11014" max="11017" width="10.87890625" style="418" customWidth="1"/>
    <col min="11018" max="11018" width="11.5859375" style="418" bestFit="1" customWidth="1"/>
    <col min="11019" max="11019" width="1.5859375" style="418" customWidth="1"/>
    <col min="11020" max="11020" width="14.87890625" style="418" customWidth="1"/>
    <col min="11021" max="11021" width="1.41015625" style="418" customWidth="1"/>
    <col min="11022" max="11022" width="4.41015625" style="418" bestFit="1" customWidth="1"/>
    <col min="11023" max="11023" width="32.46875" style="418" customWidth="1"/>
    <col min="11024" max="11262" width="9.1171875" style="418"/>
    <col min="11263" max="11263" width="1.41015625" style="418" customWidth="1"/>
    <col min="11264" max="11264" width="12.1171875" style="418" customWidth="1"/>
    <col min="11265" max="11268" width="10.87890625" style="418" customWidth="1"/>
    <col min="11269" max="11269" width="11.5859375" style="418" bestFit="1" customWidth="1"/>
    <col min="11270" max="11273" width="10.87890625" style="418" customWidth="1"/>
    <col min="11274" max="11274" width="11.5859375" style="418" bestFit="1" customWidth="1"/>
    <col min="11275" max="11275" width="1.5859375" style="418" customWidth="1"/>
    <col min="11276" max="11276" width="14.87890625" style="418" customWidth="1"/>
    <col min="11277" max="11277" width="1.41015625" style="418" customWidth="1"/>
    <col min="11278" max="11278" width="4.41015625" style="418" bestFit="1" customWidth="1"/>
    <col min="11279" max="11279" width="32.46875" style="418" customWidth="1"/>
    <col min="11280" max="11518" width="9.1171875" style="418"/>
    <col min="11519" max="11519" width="1.41015625" style="418" customWidth="1"/>
    <col min="11520" max="11520" width="12.1171875" style="418" customWidth="1"/>
    <col min="11521" max="11524" width="10.87890625" style="418" customWidth="1"/>
    <col min="11525" max="11525" width="11.5859375" style="418" bestFit="1" customWidth="1"/>
    <col min="11526" max="11529" width="10.87890625" style="418" customWidth="1"/>
    <col min="11530" max="11530" width="11.5859375" style="418" bestFit="1" customWidth="1"/>
    <col min="11531" max="11531" width="1.5859375" style="418" customWidth="1"/>
    <col min="11532" max="11532" width="14.87890625" style="418" customWidth="1"/>
    <col min="11533" max="11533" width="1.41015625" style="418" customWidth="1"/>
    <col min="11534" max="11534" width="4.41015625" style="418" bestFit="1" customWidth="1"/>
    <col min="11535" max="11535" width="32.46875" style="418" customWidth="1"/>
    <col min="11536" max="11774" width="9.1171875" style="418"/>
    <col min="11775" max="11775" width="1.41015625" style="418" customWidth="1"/>
    <col min="11776" max="11776" width="12.1171875" style="418" customWidth="1"/>
    <col min="11777" max="11780" width="10.87890625" style="418" customWidth="1"/>
    <col min="11781" max="11781" width="11.5859375" style="418" bestFit="1" customWidth="1"/>
    <col min="11782" max="11785" width="10.87890625" style="418" customWidth="1"/>
    <col min="11786" max="11786" width="11.5859375" style="418" bestFit="1" customWidth="1"/>
    <col min="11787" max="11787" width="1.5859375" style="418" customWidth="1"/>
    <col min="11788" max="11788" width="14.87890625" style="418" customWidth="1"/>
    <col min="11789" max="11789" width="1.41015625" style="418" customWidth="1"/>
    <col min="11790" max="11790" width="4.41015625" style="418" bestFit="1" customWidth="1"/>
    <col min="11791" max="11791" width="32.46875" style="418" customWidth="1"/>
    <col min="11792" max="12030" width="9.1171875" style="418"/>
    <col min="12031" max="12031" width="1.41015625" style="418" customWidth="1"/>
    <col min="12032" max="12032" width="12.1171875" style="418" customWidth="1"/>
    <col min="12033" max="12036" width="10.87890625" style="418" customWidth="1"/>
    <col min="12037" max="12037" width="11.5859375" style="418" bestFit="1" customWidth="1"/>
    <col min="12038" max="12041" width="10.87890625" style="418" customWidth="1"/>
    <col min="12042" max="12042" width="11.5859375" style="418" bestFit="1" customWidth="1"/>
    <col min="12043" max="12043" width="1.5859375" style="418" customWidth="1"/>
    <col min="12044" max="12044" width="14.87890625" style="418" customWidth="1"/>
    <col min="12045" max="12045" width="1.41015625" style="418" customWidth="1"/>
    <col min="12046" max="12046" width="4.41015625" style="418" bestFit="1" customWidth="1"/>
    <col min="12047" max="12047" width="32.46875" style="418" customWidth="1"/>
    <col min="12048" max="12286" width="9.1171875" style="418"/>
    <col min="12287" max="12287" width="1.41015625" style="418" customWidth="1"/>
    <col min="12288" max="12288" width="12.1171875" style="418" customWidth="1"/>
    <col min="12289" max="12292" width="10.87890625" style="418" customWidth="1"/>
    <col min="12293" max="12293" width="11.5859375" style="418" bestFit="1" customWidth="1"/>
    <col min="12294" max="12297" width="10.87890625" style="418" customWidth="1"/>
    <col min="12298" max="12298" width="11.5859375" style="418" bestFit="1" customWidth="1"/>
    <col min="12299" max="12299" width="1.5859375" style="418" customWidth="1"/>
    <col min="12300" max="12300" width="14.87890625" style="418" customWidth="1"/>
    <col min="12301" max="12301" width="1.41015625" style="418" customWidth="1"/>
    <col min="12302" max="12302" width="4.41015625" style="418" bestFit="1" customWidth="1"/>
    <col min="12303" max="12303" width="32.46875" style="418" customWidth="1"/>
    <col min="12304" max="12542" width="9.1171875" style="418"/>
    <col min="12543" max="12543" width="1.41015625" style="418" customWidth="1"/>
    <col min="12544" max="12544" width="12.1171875" style="418" customWidth="1"/>
    <col min="12545" max="12548" width="10.87890625" style="418" customWidth="1"/>
    <col min="12549" max="12549" width="11.5859375" style="418" bestFit="1" customWidth="1"/>
    <col min="12550" max="12553" width="10.87890625" style="418" customWidth="1"/>
    <col min="12554" max="12554" width="11.5859375" style="418" bestFit="1" customWidth="1"/>
    <col min="12555" max="12555" width="1.5859375" style="418" customWidth="1"/>
    <col min="12556" max="12556" width="14.87890625" style="418" customWidth="1"/>
    <col min="12557" max="12557" width="1.41015625" style="418" customWidth="1"/>
    <col min="12558" max="12558" width="4.41015625" style="418" bestFit="1" customWidth="1"/>
    <col min="12559" max="12559" width="32.46875" style="418" customWidth="1"/>
    <col min="12560" max="12798" width="9.1171875" style="418"/>
    <col min="12799" max="12799" width="1.41015625" style="418" customWidth="1"/>
    <col min="12800" max="12800" width="12.1171875" style="418" customWidth="1"/>
    <col min="12801" max="12804" width="10.87890625" style="418" customWidth="1"/>
    <col min="12805" max="12805" width="11.5859375" style="418" bestFit="1" customWidth="1"/>
    <col min="12806" max="12809" width="10.87890625" style="418" customWidth="1"/>
    <col min="12810" max="12810" width="11.5859375" style="418" bestFit="1" customWidth="1"/>
    <col min="12811" max="12811" width="1.5859375" style="418" customWidth="1"/>
    <col min="12812" max="12812" width="14.87890625" style="418" customWidth="1"/>
    <col min="12813" max="12813" width="1.41015625" style="418" customWidth="1"/>
    <col min="12814" max="12814" width="4.41015625" style="418" bestFit="1" customWidth="1"/>
    <col min="12815" max="12815" width="32.46875" style="418" customWidth="1"/>
    <col min="12816" max="13054" width="9.1171875" style="418"/>
    <col min="13055" max="13055" width="1.41015625" style="418" customWidth="1"/>
    <col min="13056" max="13056" width="12.1171875" style="418" customWidth="1"/>
    <col min="13057" max="13060" width="10.87890625" style="418" customWidth="1"/>
    <col min="13061" max="13061" width="11.5859375" style="418" bestFit="1" customWidth="1"/>
    <col min="13062" max="13065" width="10.87890625" style="418" customWidth="1"/>
    <col min="13066" max="13066" width="11.5859375" style="418" bestFit="1" customWidth="1"/>
    <col min="13067" max="13067" width="1.5859375" style="418" customWidth="1"/>
    <col min="13068" max="13068" width="14.87890625" style="418" customWidth="1"/>
    <col min="13069" max="13069" width="1.41015625" style="418" customWidth="1"/>
    <col min="13070" max="13070" width="4.41015625" style="418" bestFit="1" customWidth="1"/>
    <col min="13071" max="13071" width="32.46875" style="418" customWidth="1"/>
    <col min="13072" max="13310" width="9.1171875" style="418"/>
    <col min="13311" max="13311" width="1.41015625" style="418" customWidth="1"/>
    <col min="13312" max="13312" width="12.1171875" style="418" customWidth="1"/>
    <col min="13313" max="13316" width="10.87890625" style="418" customWidth="1"/>
    <col min="13317" max="13317" width="11.5859375" style="418" bestFit="1" customWidth="1"/>
    <col min="13318" max="13321" width="10.87890625" style="418" customWidth="1"/>
    <col min="13322" max="13322" width="11.5859375" style="418" bestFit="1" customWidth="1"/>
    <col min="13323" max="13323" width="1.5859375" style="418" customWidth="1"/>
    <col min="13324" max="13324" width="14.87890625" style="418" customWidth="1"/>
    <col min="13325" max="13325" width="1.41015625" style="418" customWidth="1"/>
    <col min="13326" max="13326" width="4.41015625" style="418" bestFit="1" customWidth="1"/>
    <col min="13327" max="13327" width="32.46875" style="418" customWidth="1"/>
    <col min="13328" max="13566" width="9.1171875" style="418"/>
    <col min="13567" max="13567" width="1.41015625" style="418" customWidth="1"/>
    <col min="13568" max="13568" width="12.1171875" style="418" customWidth="1"/>
    <col min="13569" max="13572" width="10.87890625" style="418" customWidth="1"/>
    <col min="13573" max="13573" width="11.5859375" style="418" bestFit="1" customWidth="1"/>
    <col min="13574" max="13577" width="10.87890625" style="418" customWidth="1"/>
    <col min="13578" max="13578" width="11.5859375" style="418" bestFit="1" customWidth="1"/>
    <col min="13579" max="13579" width="1.5859375" style="418" customWidth="1"/>
    <col min="13580" max="13580" width="14.87890625" style="418" customWidth="1"/>
    <col min="13581" max="13581" width="1.41015625" style="418" customWidth="1"/>
    <col min="13582" max="13582" width="4.41015625" style="418" bestFit="1" customWidth="1"/>
    <col min="13583" max="13583" width="32.46875" style="418" customWidth="1"/>
    <col min="13584" max="13822" width="9.1171875" style="418"/>
    <col min="13823" max="13823" width="1.41015625" style="418" customWidth="1"/>
    <col min="13824" max="13824" width="12.1171875" style="418" customWidth="1"/>
    <col min="13825" max="13828" width="10.87890625" style="418" customWidth="1"/>
    <col min="13829" max="13829" width="11.5859375" style="418" bestFit="1" customWidth="1"/>
    <col min="13830" max="13833" width="10.87890625" style="418" customWidth="1"/>
    <col min="13834" max="13834" width="11.5859375" style="418" bestFit="1" customWidth="1"/>
    <col min="13835" max="13835" width="1.5859375" style="418" customWidth="1"/>
    <col min="13836" max="13836" width="14.87890625" style="418" customWidth="1"/>
    <col min="13837" max="13837" width="1.41015625" style="418" customWidth="1"/>
    <col min="13838" max="13838" width="4.41015625" style="418" bestFit="1" customWidth="1"/>
    <col min="13839" max="13839" width="32.46875" style="418" customWidth="1"/>
    <col min="13840" max="14078" width="9.1171875" style="418"/>
    <col min="14079" max="14079" width="1.41015625" style="418" customWidth="1"/>
    <col min="14080" max="14080" width="12.1171875" style="418" customWidth="1"/>
    <col min="14081" max="14084" width="10.87890625" style="418" customWidth="1"/>
    <col min="14085" max="14085" width="11.5859375" style="418" bestFit="1" customWidth="1"/>
    <col min="14086" max="14089" width="10.87890625" style="418" customWidth="1"/>
    <col min="14090" max="14090" width="11.5859375" style="418" bestFit="1" customWidth="1"/>
    <col min="14091" max="14091" width="1.5859375" style="418" customWidth="1"/>
    <col min="14092" max="14092" width="14.87890625" style="418" customWidth="1"/>
    <col min="14093" max="14093" width="1.41015625" style="418" customWidth="1"/>
    <col min="14094" max="14094" width="4.41015625" style="418" bestFit="1" customWidth="1"/>
    <col min="14095" max="14095" width="32.46875" style="418" customWidth="1"/>
    <col min="14096" max="14334" width="9.1171875" style="418"/>
    <col min="14335" max="14335" width="1.41015625" style="418" customWidth="1"/>
    <col min="14336" max="14336" width="12.1171875" style="418" customWidth="1"/>
    <col min="14337" max="14340" width="10.87890625" style="418" customWidth="1"/>
    <col min="14341" max="14341" width="11.5859375" style="418" bestFit="1" customWidth="1"/>
    <col min="14342" max="14345" width="10.87890625" style="418" customWidth="1"/>
    <col min="14346" max="14346" width="11.5859375" style="418" bestFit="1" customWidth="1"/>
    <col min="14347" max="14347" width="1.5859375" style="418" customWidth="1"/>
    <col min="14348" max="14348" width="14.87890625" style="418" customWidth="1"/>
    <col min="14349" max="14349" width="1.41015625" style="418" customWidth="1"/>
    <col min="14350" max="14350" width="4.41015625" style="418" bestFit="1" customWidth="1"/>
    <col min="14351" max="14351" width="32.46875" style="418" customWidth="1"/>
    <col min="14352" max="14590" width="9.1171875" style="418"/>
    <col min="14591" max="14591" width="1.41015625" style="418" customWidth="1"/>
    <col min="14592" max="14592" width="12.1171875" style="418" customWidth="1"/>
    <col min="14593" max="14596" width="10.87890625" style="418" customWidth="1"/>
    <col min="14597" max="14597" width="11.5859375" style="418" bestFit="1" customWidth="1"/>
    <col min="14598" max="14601" width="10.87890625" style="418" customWidth="1"/>
    <col min="14602" max="14602" width="11.5859375" style="418" bestFit="1" customWidth="1"/>
    <col min="14603" max="14603" width="1.5859375" style="418" customWidth="1"/>
    <col min="14604" max="14604" width="14.87890625" style="418" customWidth="1"/>
    <col min="14605" max="14605" width="1.41015625" style="418" customWidth="1"/>
    <col min="14606" max="14606" width="4.41015625" style="418" bestFit="1" customWidth="1"/>
    <col min="14607" max="14607" width="32.46875" style="418" customWidth="1"/>
    <col min="14608" max="14846" width="9.1171875" style="418"/>
    <col min="14847" max="14847" width="1.41015625" style="418" customWidth="1"/>
    <col min="14848" max="14848" width="12.1171875" style="418" customWidth="1"/>
    <col min="14849" max="14852" width="10.87890625" style="418" customWidth="1"/>
    <col min="14853" max="14853" width="11.5859375" style="418" bestFit="1" customWidth="1"/>
    <col min="14854" max="14857" width="10.87890625" style="418" customWidth="1"/>
    <col min="14858" max="14858" width="11.5859375" style="418" bestFit="1" customWidth="1"/>
    <col min="14859" max="14859" width="1.5859375" style="418" customWidth="1"/>
    <col min="14860" max="14860" width="14.87890625" style="418" customWidth="1"/>
    <col min="14861" max="14861" width="1.41015625" style="418" customWidth="1"/>
    <col min="14862" max="14862" width="4.41015625" style="418" bestFit="1" customWidth="1"/>
    <col min="14863" max="14863" width="32.46875" style="418" customWidth="1"/>
    <col min="14864" max="15102" width="9.1171875" style="418"/>
    <col min="15103" max="15103" width="1.41015625" style="418" customWidth="1"/>
    <col min="15104" max="15104" width="12.1171875" style="418" customWidth="1"/>
    <col min="15105" max="15108" width="10.87890625" style="418" customWidth="1"/>
    <col min="15109" max="15109" width="11.5859375" style="418" bestFit="1" customWidth="1"/>
    <col min="15110" max="15113" width="10.87890625" style="418" customWidth="1"/>
    <col min="15114" max="15114" width="11.5859375" style="418" bestFit="1" customWidth="1"/>
    <col min="15115" max="15115" width="1.5859375" style="418" customWidth="1"/>
    <col min="15116" max="15116" width="14.87890625" style="418" customWidth="1"/>
    <col min="15117" max="15117" width="1.41015625" style="418" customWidth="1"/>
    <col min="15118" max="15118" width="4.41015625" style="418" bestFit="1" customWidth="1"/>
    <col min="15119" max="15119" width="32.46875" style="418" customWidth="1"/>
    <col min="15120" max="15358" width="9.1171875" style="418"/>
    <col min="15359" max="15359" width="1.41015625" style="418" customWidth="1"/>
    <col min="15360" max="15360" width="12.1171875" style="418" customWidth="1"/>
    <col min="15361" max="15364" width="10.87890625" style="418" customWidth="1"/>
    <col min="15365" max="15365" width="11.5859375" style="418" bestFit="1" customWidth="1"/>
    <col min="15366" max="15369" width="10.87890625" style="418" customWidth="1"/>
    <col min="15370" max="15370" width="11.5859375" style="418" bestFit="1" customWidth="1"/>
    <col min="15371" max="15371" width="1.5859375" style="418" customWidth="1"/>
    <col min="15372" max="15372" width="14.87890625" style="418" customWidth="1"/>
    <col min="15373" max="15373" width="1.41015625" style="418" customWidth="1"/>
    <col min="15374" max="15374" width="4.41015625" style="418" bestFit="1" customWidth="1"/>
    <col min="15375" max="15375" width="32.46875" style="418" customWidth="1"/>
    <col min="15376" max="15614" width="9.1171875" style="418"/>
    <col min="15615" max="15615" width="1.41015625" style="418" customWidth="1"/>
    <col min="15616" max="15616" width="12.1171875" style="418" customWidth="1"/>
    <col min="15617" max="15620" width="10.87890625" style="418" customWidth="1"/>
    <col min="15621" max="15621" width="11.5859375" style="418" bestFit="1" customWidth="1"/>
    <col min="15622" max="15625" width="10.87890625" style="418" customWidth="1"/>
    <col min="15626" max="15626" width="11.5859375" style="418" bestFit="1" customWidth="1"/>
    <col min="15627" max="15627" width="1.5859375" style="418" customWidth="1"/>
    <col min="15628" max="15628" width="14.87890625" style="418" customWidth="1"/>
    <col min="15629" max="15629" width="1.41015625" style="418" customWidth="1"/>
    <col min="15630" max="15630" width="4.41015625" style="418" bestFit="1" customWidth="1"/>
    <col min="15631" max="15631" width="32.46875" style="418" customWidth="1"/>
    <col min="15632" max="15870" width="9.1171875" style="418"/>
    <col min="15871" max="15871" width="1.41015625" style="418" customWidth="1"/>
    <col min="15872" max="15872" width="12.1171875" style="418" customWidth="1"/>
    <col min="15873" max="15876" width="10.87890625" style="418" customWidth="1"/>
    <col min="15877" max="15877" width="11.5859375" style="418" bestFit="1" customWidth="1"/>
    <col min="15878" max="15881" width="10.87890625" style="418" customWidth="1"/>
    <col min="15882" max="15882" width="11.5859375" style="418" bestFit="1" customWidth="1"/>
    <col min="15883" max="15883" width="1.5859375" style="418" customWidth="1"/>
    <col min="15884" max="15884" width="14.87890625" style="418" customWidth="1"/>
    <col min="15885" max="15885" width="1.41015625" style="418" customWidth="1"/>
    <col min="15886" max="15886" width="4.41015625" style="418" bestFit="1" customWidth="1"/>
    <col min="15887" max="15887" width="32.46875" style="418" customWidth="1"/>
    <col min="15888" max="16126" width="9.1171875" style="418"/>
    <col min="16127" max="16127" width="1.41015625" style="418" customWidth="1"/>
    <col min="16128" max="16128" width="12.1171875" style="418" customWidth="1"/>
    <col min="16129" max="16132" width="10.87890625" style="418" customWidth="1"/>
    <col min="16133" max="16133" width="11.5859375" style="418" bestFit="1" customWidth="1"/>
    <col min="16134" max="16137" width="10.87890625" style="418" customWidth="1"/>
    <col min="16138" max="16138" width="11.5859375" style="418" bestFit="1" customWidth="1"/>
    <col min="16139" max="16139" width="1.5859375" style="418" customWidth="1"/>
    <col min="16140" max="16140" width="14.87890625" style="418" customWidth="1"/>
    <col min="16141" max="16141" width="1.41015625" style="418" customWidth="1"/>
    <col min="16142" max="16142" width="4.41015625" style="418" bestFit="1" customWidth="1"/>
    <col min="16143" max="16143" width="32.46875" style="418" customWidth="1"/>
    <col min="16144" max="16384" width="9.1171875" style="418"/>
  </cols>
  <sheetData>
    <row r="1" spans="1:17" s="417" customFormat="1" ht="24" customHeight="1" x14ac:dyDescent="1.2">
      <c r="A1" s="416" t="s">
        <v>1268</v>
      </c>
      <c r="F1" s="465"/>
      <c r="P1" s="609" t="s">
        <v>1126</v>
      </c>
    </row>
    <row r="2" spans="1:17" s="417" customFormat="1" ht="24" customHeight="1" x14ac:dyDescent="1.1499999999999999">
      <c r="A2" s="416" t="s">
        <v>1269</v>
      </c>
      <c r="O2" s="1"/>
      <c r="P2" s="609"/>
    </row>
    <row r="3" spans="1:17" ht="6" customHeight="1" x14ac:dyDescent="1.2">
      <c r="O3" s="419"/>
      <c r="P3" s="609"/>
    </row>
    <row r="4" spans="1:17" s="421" customFormat="1" ht="25.5" customHeight="1" x14ac:dyDescent="1.2">
      <c r="A4" s="611" t="s">
        <v>26</v>
      </c>
      <c r="B4" s="611"/>
      <c r="C4" s="614" t="s">
        <v>1127</v>
      </c>
      <c r="D4" s="615"/>
      <c r="E4" s="615"/>
      <c r="F4" s="615"/>
      <c r="G4" s="616"/>
      <c r="H4" s="614" t="s">
        <v>1128</v>
      </c>
      <c r="I4" s="615"/>
      <c r="J4" s="615"/>
      <c r="K4" s="615"/>
      <c r="L4" s="616"/>
      <c r="M4" s="420"/>
      <c r="N4" s="611" t="s">
        <v>1129</v>
      </c>
      <c r="O4" s="419"/>
      <c r="P4" s="609"/>
    </row>
    <row r="5" spans="1:17" s="421" customFormat="1" ht="25.5" customHeight="1" x14ac:dyDescent="1.2">
      <c r="A5" s="612"/>
      <c r="B5" s="612"/>
      <c r="C5" s="617" t="s">
        <v>1130</v>
      </c>
      <c r="D5" s="618"/>
      <c r="E5" s="618"/>
      <c r="F5" s="618"/>
      <c r="G5" s="619"/>
      <c r="H5" s="617" t="s">
        <v>1131</v>
      </c>
      <c r="I5" s="618"/>
      <c r="J5" s="618"/>
      <c r="K5" s="618"/>
      <c r="L5" s="619"/>
      <c r="M5" s="422"/>
      <c r="N5" s="612"/>
      <c r="O5" s="419"/>
      <c r="P5" s="609"/>
    </row>
    <row r="6" spans="1:17" s="421" customFormat="1" ht="25.5" customHeight="1" x14ac:dyDescent="1.2">
      <c r="A6" s="612"/>
      <c r="B6" s="612"/>
      <c r="C6" s="423" t="s">
        <v>1132</v>
      </c>
      <c r="D6" s="423" t="s">
        <v>1133</v>
      </c>
      <c r="E6" s="423" t="s">
        <v>1134</v>
      </c>
      <c r="F6" s="423" t="s">
        <v>1135</v>
      </c>
      <c r="G6" s="423" t="s">
        <v>1136</v>
      </c>
      <c r="H6" s="423" t="s">
        <v>1132</v>
      </c>
      <c r="I6" s="423" t="s">
        <v>1133</v>
      </c>
      <c r="J6" s="423" t="s">
        <v>1134</v>
      </c>
      <c r="K6" s="423" t="s">
        <v>1135</v>
      </c>
      <c r="L6" s="423" t="s">
        <v>1136</v>
      </c>
      <c r="M6" s="422"/>
      <c r="N6" s="612"/>
      <c r="O6" s="419"/>
      <c r="P6" s="609"/>
      <c r="Q6" s="421" t="s">
        <v>1137</v>
      </c>
    </row>
    <row r="7" spans="1:17" s="421" customFormat="1" ht="25.5" customHeight="1" x14ac:dyDescent="1.2">
      <c r="A7" s="613"/>
      <c r="B7" s="613"/>
      <c r="C7" s="424" t="s">
        <v>1138</v>
      </c>
      <c r="D7" s="424" t="s">
        <v>1139</v>
      </c>
      <c r="E7" s="424" t="s">
        <v>1140</v>
      </c>
      <c r="F7" s="424" t="s">
        <v>1141</v>
      </c>
      <c r="G7" s="425" t="s">
        <v>1142</v>
      </c>
      <c r="H7" s="424" t="s">
        <v>1138</v>
      </c>
      <c r="I7" s="424" t="s">
        <v>1139</v>
      </c>
      <c r="J7" s="424" t="s">
        <v>1140</v>
      </c>
      <c r="K7" s="424" t="s">
        <v>1141</v>
      </c>
      <c r="L7" s="425" t="s">
        <v>1142</v>
      </c>
      <c r="M7" s="426"/>
      <c r="N7" s="613"/>
      <c r="O7" s="419"/>
      <c r="P7" s="609"/>
      <c r="Q7" s="421" t="s">
        <v>1267</v>
      </c>
    </row>
    <row r="8" spans="1:17" s="435" customFormat="1" ht="27.75" customHeight="1" x14ac:dyDescent="1.2">
      <c r="A8" s="427"/>
      <c r="B8" s="428" t="s">
        <v>1143</v>
      </c>
      <c r="C8" s="429">
        <f>IF(SUM(C9:C19)=0,"",SUM(C9:C19))</f>
        <v>1286</v>
      </c>
      <c r="D8" s="429">
        <f t="shared" ref="D8:G8" si="0">IF(SUM(D9:D19)=0,"",SUM(D9:D19))</f>
        <v>190</v>
      </c>
      <c r="E8" s="429">
        <f t="shared" si="0"/>
        <v>402</v>
      </c>
      <c r="F8" s="429">
        <f t="shared" si="0"/>
        <v>5380</v>
      </c>
      <c r="G8" s="429">
        <f t="shared" si="0"/>
        <v>166</v>
      </c>
      <c r="H8" s="430" t="str">
        <f>IF(C8="","","1 : "&amp;IFERROR(TEXT($Q8/C8,"#,###"),0))</f>
        <v>1 : 1,218</v>
      </c>
      <c r="I8" s="430" t="str">
        <f t="shared" ref="I8:L19" si="1">IF(D8="","","1 : "&amp;IFERROR(TEXT($Q8/D8,"#,###"),0))</f>
        <v>1 : 8,247</v>
      </c>
      <c r="J8" s="430" t="str">
        <f t="shared" si="1"/>
        <v>1 : 3,898</v>
      </c>
      <c r="K8" s="430" t="str">
        <f t="shared" si="1"/>
        <v>1 : 291</v>
      </c>
      <c r="L8" s="430" t="str">
        <f t="shared" si="1"/>
        <v>1 : 9,439</v>
      </c>
      <c r="M8" s="431"/>
      <c r="N8" s="432" t="s">
        <v>1144</v>
      </c>
      <c r="O8" s="433"/>
      <c r="P8" s="609"/>
      <c r="Q8" s="434">
        <f>SUM(Q9:Q19)</f>
        <v>1566885</v>
      </c>
    </row>
    <row r="9" spans="1:17" s="421" customFormat="1" ht="25.5" customHeight="1" x14ac:dyDescent="1.2">
      <c r="A9" s="436"/>
      <c r="B9" s="437" t="s">
        <v>40</v>
      </c>
      <c r="C9" s="438">
        <v>387</v>
      </c>
      <c r="D9" s="438">
        <v>61</v>
      </c>
      <c r="E9" s="438">
        <v>156</v>
      </c>
      <c r="F9" s="438">
        <v>1741</v>
      </c>
      <c r="G9" s="439">
        <v>8</v>
      </c>
      <c r="H9" s="440" t="str">
        <f>IF(C9="","","1 : "&amp;IFERROR(TEXT($Q9/C9,"#,###"),0))</f>
        <v>1 : 881</v>
      </c>
      <c r="I9" s="440" t="str">
        <f t="shared" si="1"/>
        <v>1 : 5,587</v>
      </c>
      <c r="J9" s="440" t="str">
        <f t="shared" si="1"/>
        <v>1 : 2,185</v>
      </c>
      <c r="K9" s="440" t="str">
        <f t="shared" si="1"/>
        <v>1 : 196</v>
      </c>
      <c r="L9" s="440" t="str">
        <f t="shared" si="1"/>
        <v>1 : 42,603</v>
      </c>
      <c r="M9" s="441"/>
      <c r="N9" s="442" t="s">
        <v>1145</v>
      </c>
      <c r="O9" s="418"/>
      <c r="P9" s="609"/>
      <c r="Q9" s="443">
        <v>340825</v>
      </c>
    </row>
    <row r="10" spans="1:17" s="421" customFormat="1" ht="25.5" customHeight="1" x14ac:dyDescent="1.2">
      <c r="A10" s="436"/>
      <c r="B10" s="437" t="s">
        <v>3</v>
      </c>
      <c r="C10" s="444">
        <v>20</v>
      </c>
      <c r="D10" s="444">
        <v>7</v>
      </c>
      <c r="E10" s="444">
        <v>11</v>
      </c>
      <c r="F10" s="438">
        <v>137</v>
      </c>
      <c r="G10" s="439">
        <v>1</v>
      </c>
      <c r="H10" s="440" t="str">
        <f t="shared" ref="H10:H19" si="2">IF(C10="","","1 : "&amp;IFERROR(TEXT($Q10/C10,"#,###"),0))</f>
        <v>1 : 5,472</v>
      </c>
      <c r="I10" s="440" t="str">
        <f t="shared" si="1"/>
        <v>1 : 15,635</v>
      </c>
      <c r="J10" s="440" t="str">
        <f t="shared" si="1"/>
        <v>1 : 9,949</v>
      </c>
      <c r="K10" s="440" t="str">
        <f t="shared" si="1"/>
        <v>1 : 799</v>
      </c>
      <c r="L10" s="440" t="str">
        <f t="shared" si="1"/>
        <v>1 : 109,443</v>
      </c>
      <c r="M10" s="441"/>
      <c r="N10" s="442" t="s">
        <v>1146</v>
      </c>
      <c r="O10" s="418"/>
      <c r="P10" s="609"/>
      <c r="Q10" s="443">
        <v>109443</v>
      </c>
    </row>
    <row r="11" spans="1:17" s="421" customFormat="1" ht="25.5" customHeight="1" x14ac:dyDescent="1.2">
      <c r="A11" s="436"/>
      <c r="B11" s="437" t="s">
        <v>4</v>
      </c>
      <c r="C11" s="444">
        <v>7</v>
      </c>
      <c r="D11" s="444">
        <v>3</v>
      </c>
      <c r="E11" s="444">
        <v>4</v>
      </c>
      <c r="F11" s="438">
        <v>37</v>
      </c>
      <c r="G11" s="439">
        <v>0</v>
      </c>
      <c r="H11" s="440" t="str">
        <f t="shared" si="2"/>
        <v>1 : 3,411</v>
      </c>
      <c r="I11" s="440" t="str">
        <f t="shared" si="1"/>
        <v>1 : 7,960</v>
      </c>
      <c r="J11" s="440" t="str">
        <f t="shared" si="1"/>
        <v>1 : 5,970</v>
      </c>
      <c r="K11" s="440" t="str">
        <f t="shared" si="1"/>
        <v>1 : 645</v>
      </c>
      <c r="L11" s="440" t="str">
        <f t="shared" si="1"/>
        <v>1 : 0</v>
      </c>
      <c r="M11" s="441"/>
      <c r="N11" s="442" t="s">
        <v>1147</v>
      </c>
      <c r="O11" s="418"/>
      <c r="P11" s="609"/>
      <c r="Q11" s="443">
        <v>23879</v>
      </c>
    </row>
    <row r="12" spans="1:17" s="421" customFormat="1" ht="25.5" customHeight="1" x14ac:dyDescent="1.2">
      <c r="A12" s="436"/>
      <c r="B12" s="437" t="s">
        <v>5</v>
      </c>
      <c r="C12" s="438">
        <v>226</v>
      </c>
      <c r="D12" s="438">
        <v>32</v>
      </c>
      <c r="E12" s="438">
        <v>76</v>
      </c>
      <c r="F12" s="438">
        <v>1005</v>
      </c>
      <c r="G12" s="439">
        <v>5</v>
      </c>
      <c r="H12" s="440" t="str">
        <f t="shared" si="2"/>
        <v>1 : 1,376</v>
      </c>
      <c r="I12" s="440" t="str">
        <f t="shared" si="1"/>
        <v>1 : 9,720</v>
      </c>
      <c r="J12" s="440" t="str">
        <f t="shared" si="1"/>
        <v>1 : 4,092</v>
      </c>
      <c r="K12" s="440" t="str">
        <f t="shared" si="1"/>
        <v>1 : 309</v>
      </c>
      <c r="L12" s="440" t="str">
        <f t="shared" si="1"/>
        <v>1 : 62,205</v>
      </c>
      <c r="M12" s="441"/>
      <c r="N12" s="442" t="s">
        <v>1148</v>
      </c>
      <c r="O12" s="418"/>
      <c r="P12" s="609"/>
      <c r="Q12" s="443">
        <v>311024</v>
      </c>
    </row>
    <row r="13" spans="1:17" s="421" customFormat="1" ht="25.5" customHeight="1" x14ac:dyDescent="1.2">
      <c r="A13" s="436"/>
      <c r="B13" s="437" t="s">
        <v>6</v>
      </c>
      <c r="C13" s="444">
        <v>18</v>
      </c>
      <c r="D13" s="444">
        <v>5</v>
      </c>
      <c r="E13" s="444">
        <v>9</v>
      </c>
      <c r="F13" s="438">
        <v>93</v>
      </c>
      <c r="G13" s="439">
        <v>0</v>
      </c>
      <c r="H13" s="440" t="str">
        <f t="shared" si="2"/>
        <v>1 : 4,108</v>
      </c>
      <c r="I13" s="440" t="str">
        <f t="shared" si="1"/>
        <v>1 : 14,790</v>
      </c>
      <c r="J13" s="440" t="str">
        <f t="shared" si="1"/>
        <v>1 : 8,216</v>
      </c>
      <c r="K13" s="440" t="str">
        <f t="shared" si="1"/>
        <v>1 : 795</v>
      </c>
      <c r="L13" s="440" t="str">
        <f t="shared" si="1"/>
        <v>1 : 0</v>
      </c>
      <c r="M13" s="441"/>
      <c r="N13" s="442" t="s">
        <v>1149</v>
      </c>
      <c r="O13" s="418"/>
      <c r="P13" s="609"/>
      <c r="Q13" s="443">
        <v>73948</v>
      </c>
    </row>
    <row r="14" spans="1:17" s="421" customFormat="1" ht="25.5" customHeight="1" x14ac:dyDescent="1.2">
      <c r="A14" s="436"/>
      <c r="B14" s="437" t="s">
        <v>7</v>
      </c>
      <c r="C14" s="444">
        <v>36</v>
      </c>
      <c r="D14" s="438">
        <v>8</v>
      </c>
      <c r="E14" s="444">
        <v>13</v>
      </c>
      <c r="F14" s="438">
        <v>199</v>
      </c>
      <c r="G14" s="439">
        <v>0</v>
      </c>
      <c r="H14" s="440" t="str">
        <f t="shared" si="2"/>
        <v>1 : 3,463</v>
      </c>
      <c r="I14" s="440" t="str">
        <f t="shared" si="1"/>
        <v>1 : 15,582</v>
      </c>
      <c r="J14" s="440" t="str">
        <f t="shared" si="1"/>
        <v>1 : 9,589</v>
      </c>
      <c r="K14" s="440" t="str">
        <f t="shared" si="1"/>
        <v>1 : 626</v>
      </c>
      <c r="L14" s="440" t="str">
        <f t="shared" si="1"/>
        <v>1 : 0</v>
      </c>
      <c r="M14" s="441"/>
      <c r="N14" s="442" t="s">
        <v>1150</v>
      </c>
      <c r="O14" s="418"/>
      <c r="P14" s="609"/>
      <c r="Q14" s="443">
        <v>124656</v>
      </c>
    </row>
    <row r="15" spans="1:17" s="421" customFormat="1" ht="25.5" customHeight="1" x14ac:dyDescent="1.2">
      <c r="A15" s="436"/>
      <c r="B15" s="437" t="s">
        <v>8</v>
      </c>
      <c r="C15" s="438">
        <v>407</v>
      </c>
      <c r="D15" s="438">
        <v>33</v>
      </c>
      <c r="E15" s="438">
        <v>75</v>
      </c>
      <c r="F15" s="438">
        <v>1073</v>
      </c>
      <c r="G15" s="439">
        <v>6</v>
      </c>
      <c r="H15" s="440" t="str">
        <f t="shared" si="2"/>
        <v>1 : 807</v>
      </c>
      <c r="I15" s="440" t="str">
        <f t="shared" si="1"/>
        <v>1 : 9,956</v>
      </c>
      <c r="J15" s="440" t="str">
        <f t="shared" si="1"/>
        <v>1 : 4,380</v>
      </c>
      <c r="K15" s="440" t="str">
        <f t="shared" si="1"/>
        <v>1 : 306</v>
      </c>
      <c r="L15" s="440" t="str">
        <f t="shared" si="1"/>
        <v>1 : 54,756</v>
      </c>
      <c r="M15" s="441"/>
      <c r="N15" s="442" t="s">
        <v>1151</v>
      </c>
      <c r="O15" s="418"/>
      <c r="P15" s="609"/>
      <c r="Q15" s="443">
        <v>328537</v>
      </c>
    </row>
    <row r="16" spans="1:17" s="421" customFormat="1" ht="25.5" customHeight="1" x14ac:dyDescent="1.2">
      <c r="A16" s="436"/>
      <c r="B16" s="437" t="s">
        <v>10</v>
      </c>
      <c r="C16" s="444">
        <v>1</v>
      </c>
      <c r="D16" s="444">
        <v>4</v>
      </c>
      <c r="E16" s="444">
        <v>2</v>
      </c>
      <c r="F16" s="438">
        <v>19</v>
      </c>
      <c r="G16" s="439">
        <v>0</v>
      </c>
      <c r="H16" s="440" t="str">
        <f t="shared" si="2"/>
        <v>1 : 4,494</v>
      </c>
      <c r="I16" s="440" t="str">
        <f t="shared" si="1"/>
        <v>1 : 1,124</v>
      </c>
      <c r="J16" s="440" t="str">
        <f t="shared" si="1"/>
        <v>1 : 2,247</v>
      </c>
      <c r="K16" s="440" t="str">
        <f t="shared" si="1"/>
        <v>1 : 237</v>
      </c>
      <c r="L16" s="440" t="str">
        <f t="shared" si="1"/>
        <v>1 : 0</v>
      </c>
      <c r="M16" s="441"/>
      <c r="N16" s="442" t="s">
        <v>1152</v>
      </c>
      <c r="O16" s="418"/>
      <c r="P16" s="609"/>
      <c r="Q16" s="443">
        <v>4494</v>
      </c>
    </row>
    <row r="17" spans="1:17" s="421" customFormat="1" ht="25.5" customHeight="1" x14ac:dyDescent="1.2">
      <c r="A17" s="436"/>
      <c r="B17" s="437" t="s">
        <v>9</v>
      </c>
      <c r="C17" s="438">
        <v>162</v>
      </c>
      <c r="D17" s="438">
        <v>29</v>
      </c>
      <c r="E17" s="438">
        <v>45</v>
      </c>
      <c r="F17" s="438">
        <v>979</v>
      </c>
      <c r="G17" s="439">
        <v>146</v>
      </c>
      <c r="H17" s="440" t="str">
        <f t="shared" si="2"/>
        <v>1 : 999</v>
      </c>
      <c r="I17" s="440" t="str">
        <f t="shared" si="1"/>
        <v>1 : 5,583</v>
      </c>
      <c r="J17" s="440" t="str">
        <f t="shared" si="1"/>
        <v>1 : 3,598</v>
      </c>
      <c r="K17" s="440" t="str">
        <f t="shared" si="1"/>
        <v>1 : 165</v>
      </c>
      <c r="L17" s="440" t="str">
        <f t="shared" si="1"/>
        <v>1 : 1,109</v>
      </c>
      <c r="M17" s="441"/>
      <c r="N17" s="442" t="s">
        <v>1153</v>
      </c>
      <c r="O17" s="418"/>
      <c r="P17" s="609"/>
      <c r="Q17" s="443">
        <v>161902</v>
      </c>
    </row>
    <row r="18" spans="1:17" s="421" customFormat="1" ht="25.5" customHeight="1" x14ac:dyDescent="1.1499999999999999">
      <c r="A18" s="436"/>
      <c r="B18" s="437" t="s">
        <v>11</v>
      </c>
      <c r="C18" s="444">
        <v>18</v>
      </c>
      <c r="D18" s="444">
        <v>6</v>
      </c>
      <c r="E18" s="444">
        <v>8</v>
      </c>
      <c r="F18" s="438">
        <v>66</v>
      </c>
      <c r="G18" s="439">
        <v>0</v>
      </c>
      <c r="H18" s="440" t="str">
        <f t="shared" si="2"/>
        <v>1 : 2,766</v>
      </c>
      <c r="I18" s="440" t="str">
        <f t="shared" si="1"/>
        <v>1 : 8,297</v>
      </c>
      <c r="J18" s="440" t="str">
        <f t="shared" si="1"/>
        <v>1 : 6,222</v>
      </c>
      <c r="K18" s="440" t="str">
        <f t="shared" si="1"/>
        <v>1 : 754</v>
      </c>
      <c r="L18" s="440" t="str">
        <f t="shared" si="1"/>
        <v>1 : 0</v>
      </c>
      <c r="M18" s="441"/>
      <c r="N18" s="442" t="s">
        <v>1154</v>
      </c>
      <c r="O18" s="1"/>
      <c r="P18" s="609"/>
      <c r="Q18" s="443">
        <v>49779</v>
      </c>
    </row>
    <row r="19" spans="1:17" s="421" customFormat="1" ht="25.5" customHeight="1" x14ac:dyDescent="1.1499999999999999">
      <c r="A19" s="445"/>
      <c r="B19" s="446" t="s">
        <v>27</v>
      </c>
      <c r="C19" s="447">
        <v>4</v>
      </c>
      <c r="D19" s="447">
        <v>2</v>
      </c>
      <c r="E19" s="447">
        <v>3</v>
      </c>
      <c r="F19" s="448">
        <v>31</v>
      </c>
      <c r="G19" s="449">
        <v>0</v>
      </c>
      <c r="H19" s="450" t="str">
        <f t="shared" si="2"/>
        <v>1 : 9,600</v>
      </c>
      <c r="I19" s="450" t="str">
        <f t="shared" si="1"/>
        <v>1 : 19,199</v>
      </c>
      <c r="J19" s="450" t="str">
        <f t="shared" si="1"/>
        <v>1 : 12,799</v>
      </c>
      <c r="K19" s="450" t="str">
        <f t="shared" si="1"/>
        <v>1 : 1,239</v>
      </c>
      <c r="L19" s="450" t="str">
        <f t="shared" si="1"/>
        <v>1 : 0</v>
      </c>
      <c r="M19" s="451"/>
      <c r="N19" s="452" t="s">
        <v>1155</v>
      </c>
      <c r="O19" s="1"/>
      <c r="P19" s="609"/>
      <c r="Q19" s="443">
        <v>38398</v>
      </c>
    </row>
    <row r="20" spans="1:17" s="421" customFormat="1" ht="5.25" customHeight="1" x14ac:dyDescent="1.1499999999999999">
      <c r="A20" s="436"/>
      <c r="B20" s="437"/>
      <c r="C20" s="453"/>
      <c r="D20" s="454"/>
      <c r="E20" s="453"/>
      <c r="F20" s="453"/>
      <c r="G20" s="455"/>
      <c r="H20" s="456"/>
      <c r="I20" s="457"/>
      <c r="J20" s="457"/>
      <c r="K20" s="457"/>
      <c r="L20" s="457"/>
      <c r="M20" s="458"/>
      <c r="N20" s="442"/>
      <c r="O20" s="1"/>
      <c r="P20" s="609"/>
    </row>
    <row r="21" spans="1:17" s="459" customFormat="1" ht="21" customHeight="1" thickBot="1" x14ac:dyDescent="1.2">
      <c r="B21" s="455" t="s">
        <v>1156</v>
      </c>
      <c r="G21" s="455" t="s">
        <v>1266</v>
      </c>
      <c r="J21" s="460"/>
      <c r="K21" s="460"/>
      <c r="L21" s="460"/>
      <c r="M21" s="455"/>
      <c r="O21" s="1"/>
      <c r="P21" s="610"/>
    </row>
    <row r="22" spans="1:17" s="461" customFormat="1" ht="22.5" customHeight="1" thickTop="1" x14ac:dyDescent="1.1499999999999999">
      <c r="B22" s="462" t="s">
        <v>1157</v>
      </c>
      <c r="C22" s="463"/>
      <c r="D22" s="463"/>
      <c r="E22" s="463"/>
      <c r="F22" s="463"/>
      <c r="G22" s="461" t="s">
        <v>1319</v>
      </c>
      <c r="O22" s="1"/>
      <c r="P22" s="464">
        <v>61</v>
      </c>
    </row>
    <row r="23" spans="1:17" x14ac:dyDescent="1.1499999999999999">
      <c r="G23" s="455"/>
    </row>
    <row r="24" spans="1:17" x14ac:dyDescent="1.1499999999999999">
      <c r="G24" s="455"/>
    </row>
    <row r="25" spans="1:17" x14ac:dyDescent="1.1499999999999999">
      <c r="G25" s="455"/>
    </row>
    <row r="27" spans="1:17" x14ac:dyDescent="1.1499999999999999">
      <c r="G27" s="455"/>
    </row>
  </sheetData>
  <sheetProtection sheet="1" objects="1" scenarios="1"/>
  <mergeCells count="7">
    <mergeCell ref="P1:P21"/>
    <mergeCell ref="A4:B7"/>
    <mergeCell ref="C4:G4"/>
    <mergeCell ref="H4:L4"/>
    <mergeCell ref="N4:N7"/>
    <mergeCell ref="C5:G5"/>
    <mergeCell ref="H5:L5"/>
  </mergeCells>
  <pageMargins left="0.78740157480314965" right="0.43307086614173229" top="0.78740157480314965" bottom="0.78740157480314965" header="0.51181102362204722" footer="0.43307086614173229"/>
  <pageSetup paperSize="9" orientation="landscape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81283-D7D8-4C94-8A58-14D290369CFA}">
  <sheetPr>
    <tabColor rgb="FFFF0000"/>
  </sheetPr>
  <dimension ref="A1:C65"/>
  <sheetViews>
    <sheetView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E59" sqref="E59"/>
    </sheetView>
  </sheetViews>
  <sheetFormatPr defaultRowHeight="21.3" x14ac:dyDescent="1.2"/>
  <cols>
    <col min="1" max="1" width="12.87890625" bestFit="1" customWidth="1"/>
    <col min="2" max="2" width="66.29296875" bestFit="1" customWidth="1"/>
    <col min="3" max="3" width="19.703125" customWidth="1"/>
    <col min="5" max="5" width="70.9375" customWidth="1"/>
  </cols>
  <sheetData>
    <row r="1" spans="1:3" ht="28.8" x14ac:dyDescent="1.45">
      <c r="A1" s="509" t="s">
        <v>1316</v>
      </c>
      <c r="C1">
        <f>SUM(C3:C45)</f>
        <v>2049</v>
      </c>
    </row>
    <row r="2" spans="1:3" ht="28.8" x14ac:dyDescent="1.45">
      <c r="A2" s="510" t="s">
        <v>26</v>
      </c>
      <c r="B2" s="510" t="s">
        <v>1314</v>
      </c>
      <c r="C2" s="510" t="s">
        <v>1313</v>
      </c>
    </row>
    <row r="3" spans="1:3" x14ac:dyDescent="1.2">
      <c r="A3" s="508" t="s">
        <v>40</v>
      </c>
      <c r="B3" s="507" t="s">
        <v>1312</v>
      </c>
      <c r="C3">
        <v>27</v>
      </c>
    </row>
    <row r="4" spans="1:3" x14ac:dyDescent="1.2">
      <c r="A4" s="508" t="s">
        <v>40</v>
      </c>
      <c r="B4" s="507" t="s">
        <v>1270</v>
      </c>
      <c r="C4">
        <v>1</v>
      </c>
    </row>
    <row r="5" spans="1:3" x14ac:dyDescent="1.2">
      <c r="A5" s="508" t="s">
        <v>40</v>
      </c>
      <c r="B5" s="507" t="s">
        <v>1271</v>
      </c>
      <c r="C5">
        <v>1</v>
      </c>
    </row>
    <row r="6" spans="1:3" x14ac:dyDescent="1.2">
      <c r="A6" s="508" t="s">
        <v>40</v>
      </c>
      <c r="B6" s="507" t="s">
        <v>1275</v>
      </c>
      <c r="C6">
        <v>1</v>
      </c>
    </row>
    <row r="7" spans="1:3" x14ac:dyDescent="1.2">
      <c r="A7" s="508" t="s">
        <v>40</v>
      </c>
      <c r="B7" s="507" t="s">
        <v>1277</v>
      </c>
      <c r="C7">
        <v>8</v>
      </c>
    </row>
    <row r="8" spans="1:3" x14ac:dyDescent="1.2">
      <c r="A8" s="508" t="s">
        <v>40</v>
      </c>
      <c r="B8" s="507" t="s">
        <v>1278</v>
      </c>
      <c r="C8">
        <v>2</v>
      </c>
    </row>
    <row r="9" spans="1:3" x14ac:dyDescent="1.2">
      <c r="A9" s="508" t="s">
        <v>40</v>
      </c>
      <c r="B9" s="507" t="s">
        <v>1283</v>
      </c>
      <c r="C9">
        <v>8</v>
      </c>
    </row>
    <row r="10" spans="1:3" x14ac:dyDescent="1.2">
      <c r="A10" s="508" t="s">
        <v>40</v>
      </c>
      <c r="B10" s="507" t="s">
        <v>1284</v>
      </c>
      <c r="C10">
        <v>3</v>
      </c>
    </row>
    <row r="11" spans="1:3" x14ac:dyDescent="1.2">
      <c r="A11" s="508" t="s">
        <v>40</v>
      </c>
      <c r="B11" s="507" t="s">
        <v>1285</v>
      </c>
      <c r="C11">
        <v>236</v>
      </c>
    </row>
    <row r="12" spans="1:3" x14ac:dyDescent="1.2">
      <c r="A12" s="508" t="s">
        <v>40</v>
      </c>
      <c r="B12" s="507" t="s">
        <v>1294</v>
      </c>
      <c r="C12">
        <v>21</v>
      </c>
    </row>
    <row r="13" spans="1:3" x14ac:dyDescent="1.2">
      <c r="A13" s="508" t="s">
        <v>40</v>
      </c>
      <c r="B13" s="507" t="s">
        <v>1295</v>
      </c>
      <c r="C13">
        <v>17</v>
      </c>
    </row>
    <row r="14" spans="1:3" x14ac:dyDescent="1.2">
      <c r="A14" s="508" t="s">
        <v>40</v>
      </c>
      <c r="B14" s="507" t="s">
        <v>1303</v>
      </c>
      <c r="C14">
        <v>9</v>
      </c>
    </row>
    <row r="15" spans="1:3" x14ac:dyDescent="1.2">
      <c r="A15" s="508" t="s">
        <v>40</v>
      </c>
      <c r="B15" s="507" t="s">
        <v>1309</v>
      </c>
      <c r="C15">
        <v>108</v>
      </c>
    </row>
    <row r="16" spans="1:3" x14ac:dyDescent="1.2">
      <c r="A16" s="508" t="s">
        <v>40</v>
      </c>
      <c r="B16" s="507" t="s">
        <v>1310</v>
      </c>
      <c r="C16">
        <v>111</v>
      </c>
    </row>
    <row r="17" spans="1:3" x14ac:dyDescent="1.2">
      <c r="A17" s="508" t="s">
        <v>3</v>
      </c>
      <c r="B17" s="507" t="s">
        <v>1288</v>
      </c>
      <c r="C17">
        <v>20</v>
      </c>
    </row>
    <row r="18" spans="1:3" x14ac:dyDescent="1.2">
      <c r="A18" s="508" t="s">
        <v>4</v>
      </c>
      <c r="B18" s="507" t="s">
        <v>1304</v>
      </c>
      <c r="C18">
        <v>7</v>
      </c>
    </row>
    <row r="19" spans="1:3" x14ac:dyDescent="1.2">
      <c r="A19" s="508" t="s">
        <v>5</v>
      </c>
      <c r="B19" s="507" t="s">
        <v>1286</v>
      </c>
      <c r="C19">
        <v>50</v>
      </c>
    </row>
    <row r="20" spans="1:3" x14ac:dyDescent="1.2">
      <c r="A20" s="508" t="s">
        <v>5</v>
      </c>
      <c r="B20" s="507" t="s">
        <v>1273</v>
      </c>
      <c r="C20">
        <v>1</v>
      </c>
    </row>
    <row r="21" spans="1:3" x14ac:dyDescent="1.2">
      <c r="A21" s="508" t="s">
        <v>5</v>
      </c>
      <c r="B21" s="507" t="s">
        <v>1274</v>
      </c>
      <c r="C21">
        <v>2</v>
      </c>
    </row>
    <row r="22" spans="1:3" x14ac:dyDescent="1.2">
      <c r="A22" s="508" t="s">
        <v>5</v>
      </c>
      <c r="B22" s="507" t="s">
        <v>1282</v>
      </c>
      <c r="C22">
        <v>307</v>
      </c>
    </row>
    <row r="23" spans="1:3" x14ac:dyDescent="1.2">
      <c r="A23" s="508" t="s">
        <v>5</v>
      </c>
      <c r="B23" s="507" t="s">
        <v>1291</v>
      </c>
      <c r="C23">
        <v>47</v>
      </c>
    </row>
    <row r="24" spans="1:3" x14ac:dyDescent="1.2">
      <c r="A24" s="508" t="s">
        <v>5</v>
      </c>
      <c r="B24" s="507" t="s">
        <v>1292</v>
      </c>
      <c r="C24">
        <v>65</v>
      </c>
    </row>
    <row r="25" spans="1:3" x14ac:dyDescent="1.2">
      <c r="A25" s="508" t="s">
        <v>5</v>
      </c>
      <c r="B25" s="507" t="s">
        <v>1301</v>
      </c>
      <c r="C25">
        <v>5</v>
      </c>
    </row>
    <row r="26" spans="1:3" x14ac:dyDescent="1.2">
      <c r="A26" s="508" t="s">
        <v>5</v>
      </c>
      <c r="B26" s="507" t="s">
        <v>1308</v>
      </c>
      <c r="C26">
        <v>75</v>
      </c>
    </row>
    <row r="27" spans="1:3" x14ac:dyDescent="1.2">
      <c r="A27" s="508" t="s">
        <v>5</v>
      </c>
      <c r="B27" s="507" t="s">
        <v>1296</v>
      </c>
      <c r="C27">
        <v>6</v>
      </c>
    </row>
    <row r="28" spans="1:3" x14ac:dyDescent="1.2">
      <c r="A28" s="508" t="s">
        <v>6</v>
      </c>
      <c r="B28" s="507" t="s">
        <v>1293</v>
      </c>
      <c r="C28">
        <v>18</v>
      </c>
    </row>
    <row r="29" spans="1:3" x14ac:dyDescent="1.2">
      <c r="A29" s="508" t="s">
        <v>7</v>
      </c>
      <c r="B29" s="507" t="s">
        <v>1290</v>
      </c>
      <c r="C29">
        <v>36</v>
      </c>
    </row>
    <row r="30" spans="1:3" x14ac:dyDescent="1.2">
      <c r="A30" s="508" t="s">
        <v>8</v>
      </c>
      <c r="B30" s="507" t="s">
        <v>1311</v>
      </c>
      <c r="C30">
        <v>28</v>
      </c>
    </row>
    <row r="31" spans="1:3" x14ac:dyDescent="1.2">
      <c r="A31" s="508" t="s">
        <v>8</v>
      </c>
      <c r="B31" s="507" t="s">
        <v>1276</v>
      </c>
      <c r="C31">
        <v>7</v>
      </c>
    </row>
    <row r="32" spans="1:3" x14ac:dyDescent="1.2">
      <c r="A32" s="508" t="s">
        <v>8</v>
      </c>
      <c r="B32" s="507" t="s">
        <v>1289</v>
      </c>
      <c r="C32">
        <v>244</v>
      </c>
    </row>
    <row r="33" spans="1:3" x14ac:dyDescent="1.2">
      <c r="A33" s="508" t="s">
        <v>8</v>
      </c>
      <c r="B33" s="507" t="s">
        <v>1297</v>
      </c>
      <c r="C33">
        <v>35</v>
      </c>
    </row>
    <row r="34" spans="1:3" x14ac:dyDescent="1.2">
      <c r="A34" s="508" t="s">
        <v>8</v>
      </c>
      <c r="B34" s="507" t="s">
        <v>1298</v>
      </c>
      <c r="C34">
        <v>183</v>
      </c>
    </row>
    <row r="35" spans="1:3" x14ac:dyDescent="1.2">
      <c r="A35" s="508" t="s">
        <v>8</v>
      </c>
      <c r="B35" s="507" t="s">
        <v>1300</v>
      </c>
      <c r="C35">
        <v>171</v>
      </c>
    </row>
    <row r="36" spans="1:3" x14ac:dyDescent="1.2">
      <c r="A36" s="508" t="s">
        <v>10</v>
      </c>
      <c r="B36" s="507" t="s">
        <v>1307</v>
      </c>
      <c r="C36">
        <v>1</v>
      </c>
    </row>
    <row r="37" spans="1:3" x14ac:dyDescent="1.2">
      <c r="A37" s="508" t="s">
        <v>9</v>
      </c>
      <c r="B37" s="507" t="s">
        <v>1302</v>
      </c>
      <c r="C37">
        <v>13</v>
      </c>
    </row>
    <row r="38" spans="1:3" x14ac:dyDescent="1.2">
      <c r="A38" s="508" t="s">
        <v>9</v>
      </c>
      <c r="B38" s="507" t="s">
        <v>1272</v>
      </c>
      <c r="C38">
        <v>1</v>
      </c>
    </row>
    <row r="39" spans="1:3" x14ac:dyDescent="1.2">
      <c r="A39" s="508" t="s">
        <v>9</v>
      </c>
      <c r="B39" s="507" t="s">
        <v>1280</v>
      </c>
      <c r="C39">
        <v>2</v>
      </c>
    </row>
    <row r="40" spans="1:3" x14ac:dyDescent="1.2">
      <c r="A40" s="508" t="s">
        <v>9</v>
      </c>
      <c r="B40" s="507" t="s">
        <v>1281</v>
      </c>
      <c r="C40">
        <v>1</v>
      </c>
    </row>
    <row r="41" spans="1:3" x14ac:dyDescent="1.2">
      <c r="A41" s="508" t="s">
        <v>9</v>
      </c>
      <c r="B41" s="507" t="s">
        <v>1299</v>
      </c>
      <c r="C41">
        <v>129</v>
      </c>
    </row>
    <row r="42" spans="1:3" x14ac:dyDescent="1.2">
      <c r="A42" s="508" t="s">
        <v>9</v>
      </c>
      <c r="B42" s="507" t="s">
        <v>1305</v>
      </c>
      <c r="C42">
        <v>20</v>
      </c>
    </row>
    <row r="43" spans="1:3" x14ac:dyDescent="1.2">
      <c r="A43" s="508" t="s">
        <v>11</v>
      </c>
      <c r="B43" s="507" t="s">
        <v>1287</v>
      </c>
      <c r="C43">
        <v>13</v>
      </c>
    </row>
    <row r="44" spans="1:3" x14ac:dyDescent="1.2">
      <c r="A44" s="508" t="s">
        <v>11</v>
      </c>
      <c r="B44" s="507" t="s">
        <v>1279</v>
      </c>
      <c r="C44">
        <v>5</v>
      </c>
    </row>
    <row r="45" spans="1:3" x14ac:dyDescent="1.2">
      <c r="A45" s="508" t="s">
        <v>27</v>
      </c>
      <c r="B45" s="507" t="s">
        <v>1306</v>
      </c>
      <c r="C45">
        <v>4</v>
      </c>
    </row>
    <row r="53" spans="1:2" x14ac:dyDescent="1.2">
      <c r="A53" s="394" t="s">
        <v>630</v>
      </c>
      <c r="B53" t="s">
        <v>1315</v>
      </c>
    </row>
    <row r="54" spans="1:2" x14ac:dyDescent="1.2">
      <c r="A54" s="505" t="s">
        <v>27</v>
      </c>
      <c r="B54" s="125">
        <v>4</v>
      </c>
    </row>
    <row r="55" spans="1:2" x14ac:dyDescent="1.2">
      <c r="A55" s="505" t="s">
        <v>10</v>
      </c>
      <c r="B55" s="125">
        <v>1</v>
      </c>
    </row>
    <row r="56" spans="1:2" x14ac:dyDescent="1.2">
      <c r="A56" s="505" t="s">
        <v>11</v>
      </c>
      <c r="B56" s="125">
        <v>18</v>
      </c>
    </row>
    <row r="57" spans="1:2" x14ac:dyDescent="1.2">
      <c r="A57" s="505" t="s">
        <v>5</v>
      </c>
      <c r="B57" s="125">
        <v>558</v>
      </c>
    </row>
    <row r="58" spans="1:2" x14ac:dyDescent="1.2">
      <c r="A58" s="505" t="s">
        <v>3</v>
      </c>
      <c r="B58" s="125">
        <v>20</v>
      </c>
    </row>
    <row r="59" spans="1:2" x14ac:dyDescent="1.2">
      <c r="A59" s="505" t="s">
        <v>7</v>
      </c>
      <c r="B59" s="125">
        <v>36</v>
      </c>
    </row>
    <row r="60" spans="1:2" x14ac:dyDescent="1.2">
      <c r="A60" s="505" t="s">
        <v>6</v>
      </c>
      <c r="B60" s="125">
        <v>18</v>
      </c>
    </row>
    <row r="61" spans="1:2" x14ac:dyDescent="1.2">
      <c r="A61" s="505" t="s">
        <v>40</v>
      </c>
      <c r="B61" s="125">
        <v>553</v>
      </c>
    </row>
    <row r="62" spans="1:2" x14ac:dyDescent="1.2">
      <c r="A62" s="505" t="s">
        <v>8</v>
      </c>
      <c r="B62" s="125">
        <v>668</v>
      </c>
    </row>
    <row r="63" spans="1:2" x14ac:dyDescent="1.2">
      <c r="A63" s="505" t="s">
        <v>9</v>
      </c>
      <c r="B63" s="125">
        <v>166</v>
      </c>
    </row>
    <row r="64" spans="1:2" x14ac:dyDescent="1.2">
      <c r="A64" s="505" t="s">
        <v>4</v>
      </c>
      <c r="B64" s="125">
        <v>7</v>
      </c>
    </row>
    <row r="65" spans="1:2" x14ac:dyDescent="1.2">
      <c r="A65" s="505" t="s">
        <v>632</v>
      </c>
      <c r="B65" s="125">
        <v>2049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4"/>
  <sheetViews>
    <sheetView workbookViewId="0">
      <selection activeCell="A117" sqref="A117"/>
    </sheetView>
  </sheetViews>
  <sheetFormatPr defaultRowHeight="21.3" x14ac:dyDescent="1.2"/>
  <cols>
    <col min="2" max="2" width="21" customWidth="1"/>
    <col min="3" max="3" width="15.703125" customWidth="1"/>
    <col min="4" max="4" width="12.52734375" customWidth="1"/>
    <col min="5" max="5" width="11.234375" bestFit="1" customWidth="1"/>
    <col min="6" max="6" width="11.8203125" bestFit="1" customWidth="1"/>
    <col min="7" max="7" width="5.17578125" customWidth="1"/>
    <col min="8" max="8" width="4.9375" customWidth="1"/>
    <col min="9" max="9" width="12.87890625" bestFit="1" customWidth="1"/>
  </cols>
  <sheetData>
    <row r="1" spans="1:4" ht="23.1" x14ac:dyDescent="1.2">
      <c r="A1" s="385" t="s">
        <v>1227</v>
      </c>
      <c r="B1" s="383"/>
    </row>
    <row r="2" spans="1:4" ht="21" customHeight="1" x14ac:dyDescent="1.2">
      <c r="A2" s="383"/>
      <c r="B2" s="388" t="s">
        <v>459</v>
      </c>
      <c r="C2" s="387" t="s">
        <v>629</v>
      </c>
      <c r="D2" s="387" t="s">
        <v>26</v>
      </c>
    </row>
    <row r="3" spans="1:4" x14ac:dyDescent="1.2">
      <c r="A3" s="386">
        <v>1</v>
      </c>
      <c r="B3" s="389" t="s">
        <v>500</v>
      </c>
      <c r="C3" s="393"/>
      <c r="D3" s="393"/>
    </row>
    <row r="4" spans="1:4" x14ac:dyDescent="1.2">
      <c r="A4" s="386">
        <v>2</v>
      </c>
      <c r="B4" s="390" t="s">
        <v>501</v>
      </c>
      <c r="C4" s="393" t="s">
        <v>627</v>
      </c>
      <c r="D4" s="393" t="s">
        <v>5</v>
      </c>
    </row>
    <row r="5" spans="1:4" x14ac:dyDescent="1.2">
      <c r="A5" s="386"/>
      <c r="B5" s="391" t="s">
        <v>77</v>
      </c>
      <c r="C5" s="393"/>
      <c r="D5" s="393"/>
    </row>
    <row r="6" spans="1:4" x14ac:dyDescent="1.2">
      <c r="A6" s="386">
        <v>3</v>
      </c>
      <c r="B6" s="390" t="s">
        <v>502</v>
      </c>
      <c r="C6" s="393" t="s">
        <v>46</v>
      </c>
      <c r="D6" s="393" t="s">
        <v>2</v>
      </c>
    </row>
    <row r="7" spans="1:4" x14ac:dyDescent="1.2">
      <c r="A7" s="386">
        <v>4</v>
      </c>
      <c r="B7" s="390" t="s">
        <v>503</v>
      </c>
      <c r="C7" s="393" t="s">
        <v>46</v>
      </c>
      <c r="D7" s="393" t="s">
        <v>2</v>
      </c>
    </row>
    <row r="8" spans="1:4" x14ac:dyDescent="1.2">
      <c r="A8" s="386">
        <v>5</v>
      </c>
      <c r="B8" s="390" t="s">
        <v>504</v>
      </c>
      <c r="C8" s="393" t="s">
        <v>46</v>
      </c>
      <c r="D8" s="393" t="s">
        <v>2</v>
      </c>
    </row>
    <row r="9" spans="1:4" x14ac:dyDescent="1.2">
      <c r="A9" s="386">
        <v>6</v>
      </c>
      <c r="B9" s="390" t="s">
        <v>505</v>
      </c>
      <c r="C9" s="393" t="s">
        <v>46</v>
      </c>
      <c r="D9" s="393" t="s">
        <v>2</v>
      </c>
    </row>
    <row r="10" spans="1:4" x14ac:dyDescent="1.2">
      <c r="A10" s="386">
        <v>7</v>
      </c>
      <c r="B10" s="390" t="s">
        <v>351</v>
      </c>
      <c r="C10" s="393" t="s">
        <v>47</v>
      </c>
      <c r="D10" s="393" t="s">
        <v>2</v>
      </c>
    </row>
    <row r="11" spans="1:4" x14ac:dyDescent="1.2">
      <c r="A11" s="386">
        <v>8</v>
      </c>
      <c r="B11" s="390" t="s">
        <v>352</v>
      </c>
      <c r="C11" s="393" t="s">
        <v>47</v>
      </c>
      <c r="D11" s="393" t="s">
        <v>2</v>
      </c>
    </row>
    <row r="12" spans="1:4" x14ac:dyDescent="1.2">
      <c r="A12" s="386">
        <v>9</v>
      </c>
      <c r="B12" s="390" t="s">
        <v>506</v>
      </c>
      <c r="C12" s="393" t="s">
        <v>47</v>
      </c>
      <c r="D12" s="393" t="s">
        <v>2</v>
      </c>
    </row>
    <row r="13" spans="1:4" x14ac:dyDescent="1.2">
      <c r="A13" s="386">
        <v>10</v>
      </c>
      <c r="B13" s="390" t="s">
        <v>507</v>
      </c>
      <c r="C13" s="393" t="s">
        <v>47</v>
      </c>
      <c r="D13" s="393" t="s">
        <v>2</v>
      </c>
    </row>
    <row r="14" spans="1:4" x14ac:dyDescent="1.2">
      <c r="A14" s="386">
        <v>11</v>
      </c>
      <c r="B14" s="390" t="s">
        <v>508</v>
      </c>
      <c r="C14" s="393" t="s">
        <v>47</v>
      </c>
      <c r="D14" s="393" t="s">
        <v>2</v>
      </c>
    </row>
    <row r="15" spans="1:4" x14ac:dyDescent="1.2">
      <c r="A15" s="386" t="s">
        <v>509</v>
      </c>
      <c r="B15" s="390" t="s">
        <v>510</v>
      </c>
      <c r="C15" s="393" t="s">
        <v>47</v>
      </c>
      <c r="D15" s="393" t="s">
        <v>2</v>
      </c>
    </row>
    <row r="16" spans="1:4" x14ac:dyDescent="1.2">
      <c r="A16" s="386" t="s">
        <v>511</v>
      </c>
      <c r="B16" s="390" t="s">
        <v>512</v>
      </c>
      <c r="C16" s="393" t="s">
        <v>47</v>
      </c>
      <c r="D16" s="393" t="s">
        <v>2</v>
      </c>
    </row>
    <row r="17" spans="1:4" x14ac:dyDescent="1.2">
      <c r="A17" s="386">
        <v>14</v>
      </c>
      <c r="B17" s="390" t="s">
        <v>513</v>
      </c>
      <c r="C17" s="393" t="s">
        <v>39</v>
      </c>
      <c r="D17" s="393" t="s">
        <v>2</v>
      </c>
    </row>
    <row r="18" spans="1:4" x14ac:dyDescent="1.2">
      <c r="A18" s="386" t="s">
        <v>514</v>
      </c>
      <c r="B18" s="390" t="s">
        <v>515</v>
      </c>
      <c r="C18" s="393" t="s">
        <v>39</v>
      </c>
      <c r="D18" s="393" t="s">
        <v>2</v>
      </c>
    </row>
    <row r="19" spans="1:4" x14ac:dyDescent="1.2">
      <c r="A19" s="386">
        <v>16</v>
      </c>
      <c r="B19" s="390" t="s">
        <v>516</v>
      </c>
      <c r="C19" s="393" t="s">
        <v>39</v>
      </c>
      <c r="D19" s="393" t="s">
        <v>2</v>
      </c>
    </row>
    <row r="20" spans="1:4" x14ac:dyDescent="1.2">
      <c r="A20" s="386">
        <v>17</v>
      </c>
      <c r="B20" s="390" t="s">
        <v>517</v>
      </c>
      <c r="C20" s="393" t="s">
        <v>39</v>
      </c>
      <c r="D20" s="393" t="s">
        <v>2</v>
      </c>
    </row>
    <row r="21" spans="1:4" x14ac:dyDescent="1.2">
      <c r="A21" s="386">
        <v>18</v>
      </c>
      <c r="B21" s="390" t="s">
        <v>518</v>
      </c>
      <c r="C21" s="393" t="s">
        <v>47</v>
      </c>
      <c r="D21" s="393" t="s">
        <v>2</v>
      </c>
    </row>
    <row r="22" spans="1:4" x14ac:dyDescent="1.2">
      <c r="A22" s="386"/>
      <c r="B22" s="391" t="s">
        <v>34</v>
      </c>
      <c r="C22" s="393"/>
      <c r="D22" s="393"/>
    </row>
    <row r="23" spans="1:4" x14ac:dyDescent="1.2">
      <c r="A23" s="386">
        <v>19</v>
      </c>
      <c r="B23" s="390" t="s">
        <v>519</v>
      </c>
      <c r="C23" s="393" t="s">
        <v>46</v>
      </c>
      <c r="D23" s="393" t="s">
        <v>8</v>
      </c>
    </row>
    <row r="24" spans="1:4" x14ac:dyDescent="1.2">
      <c r="A24" s="386">
        <v>20</v>
      </c>
      <c r="B24" s="390" t="s">
        <v>520</v>
      </c>
      <c r="C24" s="393" t="s">
        <v>628</v>
      </c>
      <c r="D24" s="393" t="s">
        <v>8</v>
      </c>
    </row>
    <row r="25" spans="1:4" x14ac:dyDescent="1.2">
      <c r="A25" s="386" t="s">
        <v>521</v>
      </c>
      <c r="B25" s="390" t="s">
        <v>522</v>
      </c>
      <c r="C25" s="393" t="s">
        <v>628</v>
      </c>
      <c r="D25" s="393" t="s">
        <v>8</v>
      </c>
    </row>
    <row r="26" spans="1:4" x14ac:dyDescent="1.2">
      <c r="A26" s="386" t="s">
        <v>523</v>
      </c>
      <c r="B26" s="390" t="s">
        <v>345</v>
      </c>
      <c r="C26" s="393" t="s">
        <v>47</v>
      </c>
      <c r="D26" s="393" t="s">
        <v>8</v>
      </c>
    </row>
    <row r="27" spans="1:4" x14ac:dyDescent="1.2">
      <c r="A27" s="386" t="s">
        <v>524</v>
      </c>
      <c r="B27" s="390" t="s">
        <v>525</v>
      </c>
      <c r="C27" s="393" t="s">
        <v>39</v>
      </c>
      <c r="D27" s="393" t="s">
        <v>8</v>
      </c>
    </row>
    <row r="28" spans="1:4" x14ac:dyDescent="1.2">
      <c r="A28" s="386" t="s">
        <v>526</v>
      </c>
      <c r="B28" s="392" t="s">
        <v>527</v>
      </c>
      <c r="C28" s="393" t="s">
        <v>39</v>
      </c>
      <c r="D28" s="393" t="s">
        <v>8</v>
      </c>
    </row>
    <row r="29" spans="1:4" x14ac:dyDescent="1.2">
      <c r="A29" s="386" t="s">
        <v>528</v>
      </c>
      <c r="B29" s="392" t="s">
        <v>529</v>
      </c>
      <c r="C29" s="393" t="s">
        <v>39</v>
      </c>
      <c r="D29" s="393" t="s">
        <v>8</v>
      </c>
    </row>
    <row r="30" spans="1:4" x14ac:dyDescent="1.2">
      <c r="A30" s="386">
        <v>26</v>
      </c>
      <c r="B30" s="390" t="s">
        <v>530</v>
      </c>
      <c r="C30" s="393" t="s">
        <v>39</v>
      </c>
      <c r="D30" s="393" t="s">
        <v>8</v>
      </c>
    </row>
    <row r="31" spans="1:4" x14ac:dyDescent="1.2">
      <c r="A31" s="386"/>
      <c r="B31" s="391" t="s">
        <v>31</v>
      </c>
      <c r="C31" s="393"/>
      <c r="D31" s="393"/>
    </row>
    <row r="32" spans="1:4" x14ac:dyDescent="1.2">
      <c r="A32" s="386">
        <v>27</v>
      </c>
      <c r="B32" s="390" t="s">
        <v>206</v>
      </c>
      <c r="C32" s="393" t="s">
        <v>46</v>
      </c>
      <c r="D32" s="393" t="s">
        <v>5</v>
      </c>
    </row>
    <row r="33" spans="1:4" x14ac:dyDescent="1.2">
      <c r="A33" s="386">
        <v>28</v>
      </c>
      <c r="B33" s="390" t="s">
        <v>531</v>
      </c>
      <c r="C33" s="393" t="s">
        <v>47</v>
      </c>
      <c r="D33" s="393" t="s">
        <v>5</v>
      </c>
    </row>
    <row r="34" spans="1:4" x14ac:dyDescent="1.2">
      <c r="A34" s="386">
        <v>29</v>
      </c>
      <c r="B34" s="390" t="s">
        <v>347</v>
      </c>
      <c r="C34" s="393" t="s">
        <v>47</v>
      </c>
      <c r="D34" s="393" t="s">
        <v>5</v>
      </c>
    </row>
    <row r="35" spans="1:4" x14ac:dyDescent="1.2">
      <c r="A35" s="386" t="s">
        <v>532</v>
      </c>
      <c r="B35" s="390" t="s">
        <v>533</v>
      </c>
      <c r="C35" s="393" t="s">
        <v>47</v>
      </c>
      <c r="D35" s="393" t="s">
        <v>5</v>
      </c>
    </row>
    <row r="36" spans="1:4" x14ac:dyDescent="1.2">
      <c r="A36" s="386" t="s">
        <v>534</v>
      </c>
      <c r="B36" s="390" t="s">
        <v>205</v>
      </c>
      <c r="C36" s="393" t="s">
        <v>47</v>
      </c>
      <c r="D36" s="393" t="s">
        <v>5</v>
      </c>
    </row>
    <row r="37" spans="1:4" x14ac:dyDescent="1.2">
      <c r="A37" s="386" t="s">
        <v>535</v>
      </c>
      <c r="B37" s="390" t="s">
        <v>536</v>
      </c>
      <c r="C37" s="393" t="s">
        <v>47</v>
      </c>
      <c r="D37" s="393" t="s">
        <v>5</v>
      </c>
    </row>
    <row r="38" spans="1:4" x14ac:dyDescent="1.2">
      <c r="A38" s="386">
        <v>33</v>
      </c>
      <c r="B38" s="390" t="s">
        <v>537</v>
      </c>
      <c r="C38" s="393" t="s">
        <v>39</v>
      </c>
      <c r="D38" s="393" t="s">
        <v>5</v>
      </c>
    </row>
    <row r="39" spans="1:4" x14ac:dyDescent="1.2">
      <c r="A39" s="386"/>
      <c r="B39" s="391" t="s">
        <v>29</v>
      </c>
      <c r="C39" s="393"/>
      <c r="D39" s="393"/>
    </row>
    <row r="40" spans="1:4" x14ac:dyDescent="1.2">
      <c r="A40" s="386">
        <v>34</v>
      </c>
      <c r="B40" s="390" t="s">
        <v>538</v>
      </c>
      <c r="C40" s="393" t="s">
        <v>46</v>
      </c>
      <c r="D40" s="393" t="s">
        <v>3</v>
      </c>
    </row>
    <row r="41" spans="1:4" x14ac:dyDescent="1.2">
      <c r="A41" s="386">
        <v>35</v>
      </c>
      <c r="B41" s="390" t="s">
        <v>349</v>
      </c>
      <c r="C41" s="393" t="s">
        <v>47</v>
      </c>
      <c r="D41" s="393" t="s">
        <v>3</v>
      </c>
    </row>
    <row r="42" spans="1:4" x14ac:dyDescent="1.2">
      <c r="A42" s="386">
        <v>36</v>
      </c>
      <c r="B42" s="392" t="s">
        <v>350</v>
      </c>
      <c r="C42" s="393" t="s">
        <v>47</v>
      </c>
      <c r="D42" s="393" t="s">
        <v>3</v>
      </c>
    </row>
    <row r="43" spans="1:4" x14ac:dyDescent="1.2">
      <c r="A43" s="386">
        <v>37</v>
      </c>
      <c r="B43" s="390" t="s">
        <v>539</v>
      </c>
      <c r="C43" s="393" t="s">
        <v>47</v>
      </c>
      <c r="D43" s="393" t="s">
        <v>3</v>
      </c>
    </row>
    <row r="44" spans="1:4" x14ac:dyDescent="1.2">
      <c r="A44" s="386">
        <v>38</v>
      </c>
      <c r="B44" s="390" t="s">
        <v>540</v>
      </c>
      <c r="C44" s="393" t="s">
        <v>47</v>
      </c>
      <c r="D44" s="393" t="s">
        <v>3</v>
      </c>
    </row>
    <row r="45" spans="1:4" x14ac:dyDescent="1.2">
      <c r="A45" s="386">
        <v>39</v>
      </c>
      <c r="B45" s="390" t="s">
        <v>541</v>
      </c>
      <c r="C45" s="393" t="s">
        <v>47</v>
      </c>
      <c r="D45" s="393" t="s">
        <v>3</v>
      </c>
    </row>
    <row r="46" spans="1:4" x14ac:dyDescent="1.2">
      <c r="A46" s="386">
        <v>40</v>
      </c>
      <c r="B46" s="390" t="s">
        <v>542</v>
      </c>
      <c r="C46" s="393" t="s">
        <v>39</v>
      </c>
      <c r="D46" s="393" t="s">
        <v>3</v>
      </c>
    </row>
    <row r="47" spans="1:4" x14ac:dyDescent="1.2">
      <c r="A47" s="386">
        <v>41</v>
      </c>
      <c r="B47" s="390" t="s">
        <v>543</v>
      </c>
      <c r="C47" s="393" t="s">
        <v>39</v>
      </c>
      <c r="D47" s="393" t="s">
        <v>3</v>
      </c>
    </row>
    <row r="48" spans="1:4" x14ac:dyDescent="1.2">
      <c r="A48" s="386">
        <v>42</v>
      </c>
      <c r="B48" s="390" t="s">
        <v>544</v>
      </c>
      <c r="C48" s="393" t="s">
        <v>39</v>
      </c>
      <c r="D48" s="393" t="s">
        <v>3</v>
      </c>
    </row>
    <row r="49" spans="1:11" x14ac:dyDescent="1.2">
      <c r="A49" s="386">
        <v>43</v>
      </c>
      <c r="B49" s="390" t="s">
        <v>545</v>
      </c>
      <c r="C49" s="393" t="s">
        <v>39</v>
      </c>
      <c r="D49" s="393" t="s">
        <v>3</v>
      </c>
    </row>
    <row r="50" spans="1:11" x14ac:dyDescent="1.2">
      <c r="A50" s="386">
        <v>44</v>
      </c>
      <c r="B50" s="390" t="s">
        <v>546</v>
      </c>
      <c r="C50" s="393" t="s">
        <v>39</v>
      </c>
      <c r="D50" s="393" t="s">
        <v>3</v>
      </c>
    </row>
    <row r="51" spans="1:11" x14ac:dyDescent="1.2">
      <c r="A51" s="386"/>
      <c r="B51" s="391" t="s">
        <v>32</v>
      </c>
      <c r="C51" s="393"/>
      <c r="D51" s="393"/>
    </row>
    <row r="52" spans="1:11" x14ac:dyDescent="1.2">
      <c r="A52" s="386">
        <v>45</v>
      </c>
      <c r="B52" s="392" t="s">
        <v>547</v>
      </c>
      <c r="C52" s="393" t="s">
        <v>47</v>
      </c>
      <c r="D52" s="393" t="s">
        <v>6</v>
      </c>
    </row>
    <row r="53" spans="1:11" x14ac:dyDescent="1.2">
      <c r="A53" s="401">
        <v>46</v>
      </c>
      <c r="B53" s="402" t="s">
        <v>1228</v>
      </c>
      <c r="C53" s="399" t="s">
        <v>39</v>
      </c>
      <c r="D53" s="399" t="s">
        <v>6</v>
      </c>
      <c r="E53" s="400" t="s">
        <v>637</v>
      </c>
      <c r="F53" s="400"/>
      <c r="G53" s="400"/>
      <c r="H53" s="400"/>
      <c r="I53" s="400"/>
      <c r="J53" s="400"/>
      <c r="K53" s="400"/>
    </row>
    <row r="54" spans="1:11" x14ac:dyDescent="1.2">
      <c r="A54" s="386">
        <v>47</v>
      </c>
      <c r="B54" s="390" t="s">
        <v>548</v>
      </c>
      <c r="C54" s="393" t="s">
        <v>39</v>
      </c>
      <c r="D54" s="393" t="s">
        <v>6</v>
      </c>
    </row>
    <row r="55" spans="1:11" x14ac:dyDescent="1.2">
      <c r="A55" s="386" t="s">
        <v>549</v>
      </c>
      <c r="B55" s="390" t="s">
        <v>550</v>
      </c>
      <c r="C55" s="393" t="s">
        <v>39</v>
      </c>
      <c r="D55" s="393" t="s">
        <v>6</v>
      </c>
    </row>
    <row r="56" spans="1:11" x14ac:dyDescent="1.2">
      <c r="A56" s="386" t="s">
        <v>551</v>
      </c>
      <c r="B56" s="390" t="s">
        <v>552</v>
      </c>
      <c r="C56" s="393" t="s">
        <v>39</v>
      </c>
      <c r="D56" s="393" t="s">
        <v>6</v>
      </c>
    </row>
    <row r="57" spans="1:11" x14ac:dyDescent="1.2">
      <c r="A57" s="386" t="s">
        <v>553</v>
      </c>
      <c r="B57" s="390" t="s">
        <v>554</v>
      </c>
      <c r="C57" s="393" t="s">
        <v>39</v>
      </c>
      <c r="D57" s="393" t="s">
        <v>6</v>
      </c>
    </row>
    <row r="58" spans="1:11" x14ac:dyDescent="1.2">
      <c r="A58" s="386">
        <v>51</v>
      </c>
      <c r="B58" s="390" t="s">
        <v>555</v>
      </c>
      <c r="C58" s="393" t="s">
        <v>39</v>
      </c>
      <c r="D58" s="393" t="s">
        <v>6</v>
      </c>
    </row>
    <row r="59" spans="1:11" x14ac:dyDescent="1.2">
      <c r="A59" s="386">
        <v>52</v>
      </c>
      <c r="B59" s="390" t="s">
        <v>556</v>
      </c>
      <c r="C59" s="393" t="s">
        <v>39</v>
      </c>
      <c r="D59" s="393" t="s">
        <v>6</v>
      </c>
    </row>
    <row r="60" spans="1:11" x14ac:dyDescent="1.2">
      <c r="A60" s="386">
        <v>53</v>
      </c>
      <c r="B60" s="390" t="s">
        <v>557</v>
      </c>
      <c r="C60" s="393" t="s">
        <v>39</v>
      </c>
      <c r="D60" s="393" t="s">
        <v>6</v>
      </c>
    </row>
    <row r="61" spans="1:11" x14ac:dyDescent="1.2">
      <c r="A61" s="386" t="s">
        <v>558</v>
      </c>
      <c r="B61" s="390" t="s">
        <v>559</v>
      </c>
      <c r="C61" s="393" t="s">
        <v>39</v>
      </c>
      <c r="D61" s="393" t="s">
        <v>6</v>
      </c>
    </row>
    <row r="62" spans="1:11" x14ac:dyDescent="1.2">
      <c r="A62" s="386"/>
      <c r="B62" s="391" t="s">
        <v>37</v>
      </c>
      <c r="C62" s="393"/>
      <c r="D62" s="393"/>
    </row>
    <row r="63" spans="1:11" x14ac:dyDescent="1.2">
      <c r="A63" s="386">
        <v>55</v>
      </c>
      <c r="B63" s="390" t="s">
        <v>560</v>
      </c>
      <c r="C63" s="393" t="s">
        <v>47</v>
      </c>
      <c r="D63" s="393" t="s">
        <v>11</v>
      </c>
    </row>
    <row r="64" spans="1:11" x14ac:dyDescent="1.2">
      <c r="A64" s="386" t="s">
        <v>561</v>
      </c>
      <c r="B64" s="390" t="s">
        <v>204</v>
      </c>
      <c r="C64" s="393" t="s">
        <v>47</v>
      </c>
      <c r="D64" s="393" t="s">
        <v>11</v>
      </c>
    </row>
    <row r="65" spans="1:4" x14ac:dyDescent="1.2">
      <c r="A65" s="386" t="s">
        <v>562</v>
      </c>
      <c r="B65" s="390" t="s">
        <v>563</v>
      </c>
      <c r="C65" s="393" t="s">
        <v>39</v>
      </c>
      <c r="D65" s="393" t="s">
        <v>11</v>
      </c>
    </row>
    <row r="66" spans="1:4" x14ac:dyDescent="1.2">
      <c r="A66" s="386" t="s">
        <v>564</v>
      </c>
      <c r="B66" s="390" t="s">
        <v>565</v>
      </c>
      <c r="C66" s="393" t="s">
        <v>39</v>
      </c>
      <c r="D66" s="393" t="s">
        <v>11</v>
      </c>
    </row>
    <row r="67" spans="1:4" x14ac:dyDescent="1.2">
      <c r="A67" s="386" t="s">
        <v>566</v>
      </c>
      <c r="B67" s="390" t="s">
        <v>567</v>
      </c>
      <c r="C67" s="393" t="s">
        <v>39</v>
      </c>
      <c r="D67" s="393" t="s">
        <v>11</v>
      </c>
    </row>
    <row r="68" spans="1:4" x14ac:dyDescent="1.2">
      <c r="A68" s="386" t="s">
        <v>568</v>
      </c>
      <c r="B68" s="390" t="s">
        <v>569</v>
      </c>
      <c r="C68" s="393" t="s">
        <v>39</v>
      </c>
      <c r="D68" s="393" t="s">
        <v>11</v>
      </c>
    </row>
    <row r="69" spans="1:4" x14ac:dyDescent="1.2">
      <c r="A69" s="386" t="s">
        <v>570</v>
      </c>
      <c r="B69" s="390" t="s">
        <v>571</v>
      </c>
      <c r="C69" s="393" t="s">
        <v>39</v>
      </c>
      <c r="D69" s="393" t="s">
        <v>11</v>
      </c>
    </row>
    <row r="70" spans="1:4" x14ac:dyDescent="1.2">
      <c r="A70" s="386"/>
      <c r="B70" s="391" t="s">
        <v>30</v>
      </c>
      <c r="C70" s="393"/>
      <c r="D70" s="393"/>
    </row>
    <row r="71" spans="1:4" x14ac:dyDescent="1.2">
      <c r="A71" s="386">
        <v>62</v>
      </c>
      <c r="B71" s="392" t="s">
        <v>348</v>
      </c>
      <c r="C71" s="393" t="s">
        <v>47</v>
      </c>
      <c r="D71" s="393" t="s">
        <v>4</v>
      </c>
    </row>
    <row r="72" spans="1:4" x14ac:dyDescent="1.2">
      <c r="A72" s="386">
        <v>63</v>
      </c>
      <c r="B72" s="390" t="s">
        <v>572</v>
      </c>
      <c r="C72" s="393" t="s">
        <v>39</v>
      </c>
      <c r="D72" s="393" t="s">
        <v>4</v>
      </c>
    </row>
    <row r="73" spans="1:4" x14ac:dyDescent="1.2">
      <c r="A73" s="386">
        <v>64</v>
      </c>
      <c r="B73" s="390" t="s">
        <v>573</v>
      </c>
      <c r="C73" s="393" t="s">
        <v>39</v>
      </c>
      <c r="D73" s="393" t="s">
        <v>4</v>
      </c>
    </row>
    <row r="74" spans="1:4" x14ac:dyDescent="1.2">
      <c r="A74" s="386">
        <v>65</v>
      </c>
      <c r="B74" s="390" t="s">
        <v>574</v>
      </c>
      <c r="C74" s="393" t="s">
        <v>39</v>
      </c>
      <c r="D74" s="393" t="s">
        <v>4</v>
      </c>
    </row>
    <row r="75" spans="1:4" x14ac:dyDescent="1.2">
      <c r="A75" s="386">
        <v>66</v>
      </c>
      <c r="B75" s="392" t="s">
        <v>575</v>
      </c>
      <c r="C75" s="393" t="s">
        <v>39</v>
      </c>
      <c r="D75" s="393" t="s">
        <v>4</v>
      </c>
    </row>
    <row r="76" spans="1:4" x14ac:dyDescent="1.2">
      <c r="A76" s="386"/>
      <c r="B76" s="391" t="s">
        <v>35</v>
      </c>
      <c r="C76" s="393"/>
      <c r="D76" s="393"/>
    </row>
    <row r="77" spans="1:4" x14ac:dyDescent="1.2">
      <c r="A77" s="386">
        <v>67</v>
      </c>
      <c r="B77" s="390" t="s">
        <v>576</v>
      </c>
      <c r="C77" s="393" t="s">
        <v>47</v>
      </c>
      <c r="D77" s="393" t="s">
        <v>10</v>
      </c>
    </row>
    <row r="78" spans="1:4" x14ac:dyDescent="1.2">
      <c r="A78" s="386"/>
      <c r="B78" s="391" t="s">
        <v>78</v>
      </c>
      <c r="C78" s="393"/>
      <c r="D78" s="393"/>
    </row>
    <row r="79" spans="1:4" x14ac:dyDescent="1.2">
      <c r="A79" s="386">
        <v>68</v>
      </c>
      <c r="B79" s="392" t="s">
        <v>208</v>
      </c>
      <c r="C79" s="393" t="s">
        <v>47</v>
      </c>
      <c r="D79" s="393" t="s">
        <v>27</v>
      </c>
    </row>
    <row r="80" spans="1:4" x14ac:dyDescent="1.2">
      <c r="A80" s="386" t="s">
        <v>577</v>
      </c>
      <c r="B80" s="392" t="s">
        <v>207</v>
      </c>
      <c r="C80" s="393" t="s">
        <v>47</v>
      </c>
      <c r="D80" s="393" t="s">
        <v>27</v>
      </c>
    </row>
    <row r="81" spans="1:4" x14ac:dyDescent="1.2">
      <c r="A81" s="386" t="s">
        <v>578</v>
      </c>
      <c r="B81" s="390" t="s">
        <v>579</v>
      </c>
      <c r="C81" s="393" t="s">
        <v>46</v>
      </c>
      <c r="D81" s="393" t="s">
        <v>27</v>
      </c>
    </row>
    <row r="82" spans="1:4" x14ac:dyDescent="1.2">
      <c r="A82" s="386" t="s">
        <v>580</v>
      </c>
      <c r="B82" s="392" t="s">
        <v>581</v>
      </c>
      <c r="C82" s="393" t="s">
        <v>39</v>
      </c>
      <c r="D82" s="393" t="s">
        <v>27</v>
      </c>
    </row>
    <row r="83" spans="1:4" x14ac:dyDescent="1.2">
      <c r="A83" s="386"/>
      <c r="B83" s="391" t="s">
        <v>36</v>
      </c>
      <c r="C83" s="393"/>
      <c r="D83" s="393"/>
    </row>
    <row r="84" spans="1:4" x14ac:dyDescent="1.2">
      <c r="A84" s="386">
        <v>72</v>
      </c>
      <c r="B84" s="390" t="s">
        <v>582</v>
      </c>
      <c r="C84" s="393" t="s">
        <v>46</v>
      </c>
      <c r="D84" s="393" t="s">
        <v>9</v>
      </c>
    </row>
    <row r="85" spans="1:4" x14ac:dyDescent="1.2">
      <c r="A85" s="386" t="s">
        <v>583</v>
      </c>
      <c r="B85" s="390" t="s">
        <v>209</v>
      </c>
      <c r="C85" s="393" t="s">
        <v>47</v>
      </c>
      <c r="D85" s="393" t="s">
        <v>9</v>
      </c>
    </row>
    <row r="86" spans="1:4" x14ac:dyDescent="1.2">
      <c r="A86" s="386" t="s">
        <v>584</v>
      </c>
      <c r="B86" s="390" t="s">
        <v>210</v>
      </c>
      <c r="C86" s="393" t="s">
        <v>47</v>
      </c>
      <c r="D86" s="393" t="s">
        <v>9</v>
      </c>
    </row>
    <row r="87" spans="1:4" x14ac:dyDescent="1.2">
      <c r="A87" s="386" t="s">
        <v>585</v>
      </c>
      <c r="B87" s="390" t="s">
        <v>586</v>
      </c>
      <c r="C87" s="393" t="s">
        <v>47</v>
      </c>
      <c r="D87" s="393" t="s">
        <v>9</v>
      </c>
    </row>
    <row r="88" spans="1:4" x14ac:dyDescent="1.2">
      <c r="A88" s="386" t="s">
        <v>587</v>
      </c>
      <c r="B88" s="390" t="s">
        <v>588</v>
      </c>
      <c r="C88" s="393" t="s">
        <v>47</v>
      </c>
      <c r="D88" s="393" t="s">
        <v>9</v>
      </c>
    </row>
    <row r="89" spans="1:4" x14ac:dyDescent="1.2">
      <c r="A89" s="386" t="s">
        <v>589</v>
      </c>
      <c r="B89" s="392" t="s">
        <v>590</v>
      </c>
      <c r="C89" s="393" t="s">
        <v>47</v>
      </c>
      <c r="D89" s="393" t="s">
        <v>9</v>
      </c>
    </row>
    <row r="90" spans="1:4" x14ac:dyDescent="1.2">
      <c r="A90" s="386" t="s">
        <v>591</v>
      </c>
      <c r="B90" s="392" t="s">
        <v>592</v>
      </c>
      <c r="C90" s="393" t="s">
        <v>39</v>
      </c>
      <c r="D90" s="393" t="s">
        <v>9</v>
      </c>
    </row>
    <row r="91" spans="1:4" x14ac:dyDescent="1.2">
      <c r="A91" s="386" t="s">
        <v>593</v>
      </c>
      <c r="B91" s="390" t="s">
        <v>594</v>
      </c>
      <c r="C91" s="393" t="s">
        <v>39</v>
      </c>
      <c r="D91" s="393" t="s">
        <v>9</v>
      </c>
    </row>
    <row r="92" spans="1:4" x14ac:dyDescent="1.2">
      <c r="A92" s="386"/>
      <c r="B92" s="391" t="s">
        <v>33</v>
      </c>
      <c r="C92" s="393"/>
      <c r="D92" s="393"/>
    </row>
    <row r="93" spans="1:4" x14ac:dyDescent="1.2">
      <c r="A93" s="386" t="s">
        <v>595</v>
      </c>
      <c r="B93" s="392" t="s">
        <v>596</v>
      </c>
      <c r="C93" s="393" t="s">
        <v>46</v>
      </c>
      <c r="D93" s="393" t="s">
        <v>7</v>
      </c>
    </row>
    <row r="94" spans="1:4" x14ac:dyDescent="1.2">
      <c r="A94" s="386" t="s">
        <v>597</v>
      </c>
      <c r="B94" s="392" t="s">
        <v>201</v>
      </c>
      <c r="C94" s="393" t="s">
        <v>47</v>
      </c>
      <c r="D94" s="393" t="s">
        <v>7</v>
      </c>
    </row>
    <row r="95" spans="1:4" x14ac:dyDescent="1.2">
      <c r="A95" s="386" t="s">
        <v>598</v>
      </c>
      <c r="B95" s="392" t="s">
        <v>599</v>
      </c>
      <c r="C95" s="393" t="s">
        <v>47</v>
      </c>
      <c r="D95" s="393" t="s">
        <v>7</v>
      </c>
    </row>
    <row r="96" spans="1:4" x14ac:dyDescent="1.2">
      <c r="A96" s="386" t="s">
        <v>600</v>
      </c>
      <c r="B96" s="392" t="s">
        <v>601</v>
      </c>
      <c r="C96" s="393" t="s">
        <v>47</v>
      </c>
      <c r="D96" s="393" t="s">
        <v>7</v>
      </c>
    </row>
    <row r="97" spans="1:4" x14ac:dyDescent="1.2">
      <c r="A97" s="386" t="s">
        <v>602</v>
      </c>
      <c r="B97" s="392" t="s">
        <v>603</v>
      </c>
      <c r="C97" s="393" t="s">
        <v>39</v>
      </c>
      <c r="D97" s="393" t="s">
        <v>7</v>
      </c>
    </row>
    <row r="98" spans="1:4" x14ac:dyDescent="1.2">
      <c r="A98" s="386" t="s">
        <v>604</v>
      </c>
      <c r="B98" s="392" t="s">
        <v>605</v>
      </c>
      <c r="C98" s="393" t="s">
        <v>39</v>
      </c>
      <c r="D98" s="393" t="s">
        <v>7</v>
      </c>
    </row>
    <row r="99" spans="1:4" x14ac:dyDescent="1.2">
      <c r="A99" s="386" t="s">
        <v>606</v>
      </c>
      <c r="B99" s="392" t="s">
        <v>607</v>
      </c>
      <c r="C99" s="393" t="s">
        <v>39</v>
      </c>
      <c r="D99" s="393" t="s">
        <v>7</v>
      </c>
    </row>
    <row r="100" spans="1:4" x14ac:dyDescent="1.2">
      <c r="A100" s="386" t="s">
        <v>608</v>
      </c>
      <c r="B100" s="392" t="s">
        <v>609</v>
      </c>
      <c r="C100" s="393" t="s">
        <v>39</v>
      </c>
      <c r="D100" s="393" t="s">
        <v>7</v>
      </c>
    </row>
    <row r="101" spans="1:4" x14ac:dyDescent="1.2">
      <c r="A101" s="386" t="s">
        <v>610</v>
      </c>
      <c r="B101" s="392" t="s">
        <v>611</v>
      </c>
      <c r="C101" s="393" t="s">
        <v>39</v>
      </c>
      <c r="D101" s="393" t="s">
        <v>7</v>
      </c>
    </row>
    <row r="102" spans="1:4" x14ac:dyDescent="1.2">
      <c r="A102" s="386" t="s">
        <v>612</v>
      </c>
      <c r="B102" s="392" t="s">
        <v>613</v>
      </c>
      <c r="C102" s="393" t="s">
        <v>39</v>
      </c>
      <c r="D102" s="393" t="s">
        <v>7</v>
      </c>
    </row>
    <row r="103" spans="1:4" x14ac:dyDescent="1.2">
      <c r="A103" s="386">
        <v>90</v>
      </c>
      <c r="B103" s="392" t="s">
        <v>614</v>
      </c>
      <c r="C103" s="393" t="s">
        <v>39</v>
      </c>
      <c r="D103" s="393" t="s">
        <v>7</v>
      </c>
    </row>
    <row r="104" spans="1:4" x14ac:dyDescent="1.2">
      <c r="A104" s="386">
        <v>91</v>
      </c>
      <c r="B104" s="392" t="s">
        <v>615</v>
      </c>
      <c r="C104" s="393" t="s">
        <v>39</v>
      </c>
      <c r="D104" s="393" t="s">
        <v>7</v>
      </c>
    </row>
    <row r="105" spans="1:4" x14ac:dyDescent="1.2">
      <c r="A105" s="386">
        <v>92</v>
      </c>
      <c r="B105" s="392" t="s">
        <v>616</v>
      </c>
      <c r="C105" s="393" t="s">
        <v>39</v>
      </c>
      <c r="D105" s="393" t="s">
        <v>7</v>
      </c>
    </row>
    <row r="106" spans="1:4" x14ac:dyDescent="1.2">
      <c r="A106" s="386">
        <v>93</v>
      </c>
      <c r="B106" s="392" t="s">
        <v>617</v>
      </c>
      <c r="C106" s="393" t="s">
        <v>39</v>
      </c>
      <c r="D106" s="393" t="s">
        <v>7</v>
      </c>
    </row>
    <row r="107" spans="1:4" x14ac:dyDescent="1.2">
      <c r="A107" s="386">
        <v>94</v>
      </c>
      <c r="B107" s="392" t="s">
        <v>618</v>
      </c>
      <c r="C107" s="393" t="s">
        <v>39</v>
      </c>
      <c r="D107" s="393" t="s">
        <v>7</v>
      </c>
    </row>
    <row r="108" spans="1:4" x14ac:dyDescent="1.2">
      <c r="A108" s="386">
        <v>95</v>
      </c>
      <c r="B108" s="392" t="s">
        <v>619</v>
      </c>
      <c r="C108" s="393" t="s">
        <v>39</v>
      </c>
      <c r="D108" s="393" t="s">
        <v>7</v>
      </c>
    </row>
    <row r="109" spans="1:4" x14ac:dyDescent="1.2">
      <c r="A109" s="386">
        <v>96</v>
      </c>
      <c r="B109" s="392" t="s">
        <v>620</v>
      </c>
      <c r="C109" s="393" t="s">
        <v>39</v>
      </c>
      <c r="D109" s="393" t="s">
        <v>7</v>
      </c>
    </row>
    <row r="110" spans="1:4" x14ac:dyDescent="1.2">
      <c r="A110" s="386">
        <v>97</v>
      </c>
      <c r="B110" s="392" t="s">
        <v>621</v>
      </c>
      <c r="C110" s="393" t="s">
        <v>39</v>
      </c>
      <c r="D110" s="393" t="s">
        <v>7</v>
      </c>
    </row>
    <row r="111" spans="1:4" x14ac:dyDescent="1.2">
      <c r="A111" s="386">
        <v>98</v>
      </c>
      <c r="B111" s="392" t="s">
        <v>622</v>
      </c>
      <c r="C111" s="393" t="s">
        <v>39</v>
      </c>
      <c r="D111" s="393" t="s">
        <v>7</v>
      </c>
    </row>
    <row r="112" spans="1:4" x14ac:dyDescent="1.2">
      <c r="A112" s="386">
        <v>99</v>
      </c>
      <c r="B112" s="392" t="s">
        <v>623</v>
      </c>
      <c r="C112" s="393" t="s">
        <v>39</v>
      </c>
      <c r="D112" s="393" t="s">
        <v>7</v>
      </c>
    </row>
    <row r="113" spans="1:9" ht="23.1" x14ac:dyDescent="1.2">
      <c r="A113" s="383"/>
      <c r="B113" s="383"/>
    </row>
    <row r="114" spans="1:9" ht="23.1" x14ac:dyDescent="1.2">
      <c r="A114" s="384" t="s">
        <v>624</v>
      </c>
      <c r="B114" s="383"/>
    </row>
    <row r="115" spans="1:9" x14ac:dyDescent="1.2">
      <c r="A115" t="s">
        <v>625</v>
      </c>
    </row>
    <row r="116" spans="1:9" x14ac:dyDescent="1.2">
      <c r="A116" t="s">
        <v>1229</v>
      </c>
    </row>
    <row r="117" spans="1:9" x14ac:dyDescent="1.2">
      <c r="A117" t="s">
        <v>626</v>
      </c>
    </row>
    <row r="120" spans="1:9" x14ac:dyDescent="1.2">
      <c r="B120" s="394" t="s">
        <v>633</v>
      </c>
      <c r="C120" s="394" t="s">
        <v>634</v>
      </c>
    </row>
    <row r="121" spans="1:9" x14ac:dyDescent="1.2">
      <c r="B121" s="395" t="s">
        <v>630</v>
      </c>
      <c r="C121" s="393" t="s">
        <v>627</v>
      </c>
      <c r="D121" s="393" t="s">
        <v>47</v>
      </c>
      <c r="E121" s="393" t="s">
        <v>628</v>
      </c>
      <c r="F121" s="393" t="s">
        <v>46</v>
      </c>
      <c r="G121" s="393" t="s">
        <v>39</v>
      </c>
      <c r="H121" s="393" t="s">
        <v>631</v>
      </c>
      <c r="I121" s="393" t="s">
        <v>632</v>
      </c>
    </row>
    <row r="122" spans="1:9" x14ac:dyDescent="1.2">
      <c r="B122" s="396" t="s">
        <v>27</v>
      </c>
      <c r="C122" s="397"/>
      <c r="D122" s="397">
        <v>2</v>
      </c>
      <c r="E122" s="397"/>
      <c r="F122" s="397">
        <v>1</v>
      </c>
      <c r="G122" s="397">
        <v>1</v>
      </c>
      <c r="H122" s="397"/>
      <c r="I122" s="397">
        <v>4</v>
      </c>
    </row>
    <row r="123" spans="1:9" x14ac:dyDescent="1.2">
      <c r="B123" s="396" t="s">
        <v>10</v>
      </c>
      <c r="C123" s="397"/>
      <c r="D123" s="397">
        <v>1</v>
      </c>
      <c r="E123" s="397"/>
      <c r="F123" s="397"/>
      <c r="G123" s="397"/>
      <c r="H123" s="397"/>
      <c r="I123" s="397">
        <v>1</v>
      </c>
    </row>
    <row r="124" spans="1:9" x14ac:dyDescent="1.2">
      <c r="B124" s="396" t="s">
        <v>11</v>
      </c>
      <c r="C124" s="397"/>
      <c r="D124" s="397">
        <v>2</v>
      </c>
      <c r="E124" s="397"/>
      <c r="F124" s="397"/>
      <c r="G124" s="397">
        <v>5</v>
      </c>
      <c r="H124" s="397"/>
      <c r="I124" s="397">
        <v>7</v>
      </c>
    </row>
    <row r="125" spans="1:9" x14ac:dyDescent="1.2">
      <c r="B125" s="396" t="s">
        <v>5</v>
      </c>
      <c r="C125" s="397">
        <v>1</v>
      </c>
      <c r="D125" s="397">
        <v>5</v>
      </c>
      <c r="E125" s="397"/>
      <c r="F125" s="397">
        <v>1</v>
      </c>
      <c r="G125" s="397">
        <v>1</v>
      </c>
      <c r="H125" s="397"/>
      <c r="I125" s="397">
        <v>8</v>
      </c>
    </row>
    <row r="126" spans="1:9" x14ac:dyDescent="1.2">
      <c r="B126" s="396" t="s">
        <v>3</v>
      </c>
      <c r="C126" s="397"/>
      <c r="D126" s="397">
        <v>5</v>
      </c>
      <c r="E126" s="397"/>
      <c r="F126" s="397">
        <v>1</v>
      </c>
      <c r="G126" s="397">
        <v>5</v>
      </c>
      <c r="H126" s="397"/>
      <c r="I126" s="397">
        <v>11</v>
      </c>
    </row>
    <row r="127" spans="1:9" x14ac:dyDescent="1.2">
      <c r="B127" s="396" t="s">
        <v>7</v>
      </c>
      <c r="C127" s="397"/>
      <c r="D127" s="397">
        <v>3</v>
      </c>
      <c r="E127" s="397"/>
      <c r="F127" s="397">
        <v>1</v>
      </c>
      <c r="G127" s="397">
        <v>16</v>
      </c>
      <c r="H127" s="397"/>
      <c r="I127" s="397">
        <v>20</v>
      </c>
    </row>
    <row r="128" spans="1:9" x14ac:dyDescent="1.2">
      <c r="B128" s="396" t="s">
        <v>6</v>
      </c>
      <c r="C128" s="397"/>
      <c r="D128" s="397">
        <v>1</v>
      </c>
      <c r="E128" s="397"/>
      <c r="F128" s="397"/>
      <c r="G128" s="397">
        <v>9</v>
      </c>
      <c r="H128" s="397"/>
      <c r="I128" s="397">
        <v>10</v>
      </c>
    </row>
    <row r="129" spans="2:9" x14ac:dyDescent="1.2">
      <c r="B129" s="396" t="s">
        <v>2</v>
      </c>
      <c r="C129" s="397"/>
      <c r="D129" s="397">
        <v>8</v>
      </c>
      <c r="E129" s="397"/>
      <c r="F129" s="397">
        <v>4</v>
      </c>
      <c r="G129" s="397">
        <v>4</v>
      </c>
      <c r="H129" s="397"/>
      <c r="I129" s="397">
        <v>16</v>
      </c>
    </row>
    <row r="130" spans="2:9" x14ac:dyDescent="1.2">
      <c r="B130" s="396" t="s">
        <v>8</v>
      </c>
      <c r="C130" s="397"/>
      <c r="D130" s="397">
        <v>1</v>
      </c>
      <c r="E130" s="397">
        <v>2</v>
      </c>
      <c r="F130" s="397">
        <v>1</v>
      </c>
      <c r="G130" s="397">
        <v>4</v>
      </c>
      <c r="H130" s="397"/>
      <c r="I130" s="397">
        <v>8</v>
      </c>
    </row>
    <row r="131" spans="2:9" x14ac:dyDescent="1.2">
      <c r="B131" s="396" t="s">
        <v>9</v>
      </c>
      <c r="C131" s="397"/>
      <c r="D131" s="397">
        <v>5</v>
      </c>
      <c r="E131" s="397"/>
      <c r="F131" s="397">
        <v>1</v>
      </c>
      <c r="G131" s="397">
        <v>2</v>
      </c>
      <c r="H131" s="397"/>
      <c r="I131" s="397">
        <v>8</v>
      </c>
    </row>
    <row r="132" spans="2:9" x14ac:dyDescent="1.2">
      <c r="B132" s="396" t="s">
        <v>4</v>
      </c>
      <c r="C132" s="397"/>
      <c r="D132" s="397">
        <v>1</v>
      </c>
      <c r="E132" s="397"/>
      <c r="F132" s="397"/>
      <c r="G132" s="397">
        <v>4</v>
      </c>
      <c r="H132" s="397"/>
      <c r="I132" s="397">
        <v>5</v>
      </c>
    </row>
    <row r="133" spans="2:9" x14ac:dyDescent="1.2">
      <c r="B133" s="396" t="s">
        <v>631</v>
      </c>
      <c r="C133" s="397"/>
      <c r="D133" s="397"/>
      <c r="E133" s="397"/>
      <c r="F133" s="397"/>
      <c r="G133" s="397"/>
      <c r="H133" s="397"/>
      <c r="I133" s="397"/>
    </row>
    <row r="134" spans="2:9" x14ac:dyDescent="1.2">
      <c r="B134" s="396" t="s">
        <v>632</v>
      </c>
      <c r="C134" s="397">
        <v>1</v>
      </c>
      <c r="D134" s="397">
        <v>34</v>
      </c>
      <c r="E134" s="397">
        <v>2</v>
      </c>
      <c r="F134" s="397">
        <v>10</v>
      </c>
      <c r="G134" s="397">
        <v>51</v>
      </c>
      <c r="H134" s="397"/>
      <c r="I134" s="397">
        <v>98</v>
      </c>
    </row>
  </sheetData>
  <sheetProtection sheet="1" objects="1" scenarios="1"/>
  <hyperlinks>
    <hyperlink ref="B3" r:id="rId2" display="http://www.chon.go.th/cho/contract-us.html" xr:uid="{00000000-0004-0000-0100-000000000000}"/>
    <hyperlink ref="B4" r:id="rId3" display="http://www.pattaya.go.th/" xr:uid="{00000000-0004-0000-0100-000001000000}"/>
    <hyperlink ref="B6" r:id="rId4" display="http://chonburicity.go.th/public/contact/data/index/menu/122" xr:uid="{00000000-0004-0000-0100-000002000000}"/>
    <hyperlink ref="B7" r:id="rId5" display="http://www.bansuan.go.th/new/unit_13.php" xr:uid="{00000000-0004-0000-0100-000003000000}"/>
    <hyperlink ref="B8" r:id="rId6" display="http://www.saensukcity.go.th/" xr:uid="{00000000-0004-0000-0100-000004000000}"/>
    <hyperlink ref="B9" r:id="rId7" display="http://angsilacity.go.th/public/contact/data/index/menu/122" xr:uid="{00000000-0004-0000-0100-000005000000}"/>
    <hyperlink ref="B10" r:id="rId8" display="http://www.bangsaichonburi.go.th/default.php?bmodules=html&amp;html=contact" xr:uid="{00000000-0004-0000-0100-000006000000}"/>
    <hyperlink ref="B11" r:id="rId9" display="http://www.klongtumrucity.go.th/index.php?option=com_contact&amp;view=contact&amp;id=1&amp;Itemid=46" xr:uid="{00000000-0004-0000-0100-000007000000}"/>
    <hyperlink ref="B12" r:id="rId10" display="http://dhr.go.th/public/contact/data/index/menu/122" xr:uid="{00000000-0004-0000-0100-000008000000}"/>
    <hyperlink ref="B13" r:id="rId11" display="http://www.samedcity.go.th/index.php?option=com_contact&amp;view=category&amp;catid=22&amp;Itemid=45" xr:uid="{00000000-0004-0000-0100-000009000000}"/>
    <hyperlink ref="B14" r:id="rId12" display="http://www.huaykapi.go.th/home.html" xr:uid="{00000000-0004-0000-0100-00000A000000}"/>
    <hyperlink ref="B15" r:id="rId13" display="http://www.nongmaidaeng.go.th/default.php?bmodules=html&amp;html=contact" xr:uid="{00000000-0004-0000-0100-00000B000000}"/>
    <hyperlink ref="B16" r:id="rId14" display="http://www.napachon.go.th/index.php?option=com_contact&amp;view=contact&amp;id=2:2009-09-23-02-21-18&amp;catid=12:contacts" xr:uid="{00000000-0004-0000-0100-00000C000000}"/>
    <hyperlink ref="B17" r:id="rId15" display="http://www.klongtamru.go.th/contact.php" xr:uid="{00000000-0004-0000-0100-00000D000000}"/>
    <hyperlink ref="B18" r:id="rId16" display="http://www.nongkangkok.go.th/index2.php?inx=contact" xr:uid="{00000000-0004-0000-0100-00000E000000}"/>
    <hyperlink ref="B19" r:id="rId17" display="http://samnakbok.go.th/public/" xr:uid="{00000000-0004-0000-0100-00000F000000}"/>
    <hyperlink ref="B20" r:id="rId18" display="http://www.klongtamru.go.th/contact.php" xr:uid="{00000000-0004-0000-0100-000010000000}"/>
    <hyperlink ref="B21" r:id="rId19" display="http://www.mheung.go.th/index.php?option=com_contact&amp;view=category&amp;catid=22&amp;Itemid=45" xr:uid="{00000000-0004-0000-0100-000011000000}"/>
    <hyperlink ref="B23" r:id="rId20" display="http://www.srirachamunicipality.go.th/public/contact/data/index/menu/122" xr:uid="{00000000-0004-0000-0100-000012000000}"/>
    <hyperlink ref="B24" r:id="rId21" display="http://www.lcb.go.th/" xr:uid="{00000000-0004-0000-0100-000013000000}"/>
    <hyperlink ref="B25" r:id="rId22" display="http://chaoprayasurasak.go.th/public/contact/data/index/menu/122" xr:uid="{00000000-0004-0000-0100-000014000000}"/>
    <hyperlink ref="B26" r:id="rId23" display="http://bangphrachon.go.th/public/contact/data/index/menu/122" xr:uid="{00000000-0004-0000-0100-000015000000}"/>
    <hyperlink ref="B27" r:id="rId24" display="http://bangphrachon-sao.go.th/index.php?page=contact" xr:uid="{00000000-0004-0000-0100-000016000000}"/>
    <hyperlink ref="B30" r:id="rId25" display="http://www.bowin.go.th/home/index_bowin.html" xr:uid="{00000000-0004-0000-0100-000017000000}"/>
    <hyperlink ref="B32" r:id="rId26" display="http://www.nongpruecity.go.th/index.php?option=com_contact&amp;view=category&amp;catid=22&amp;Itemid=45" xr:uid="{00000000-0004-0000-0100-000018000000}"/>
    <hyperlink ref="B33" r:id="rId27" display="http://banglamung.go.th/public/" xr:uid="{00000000-0004-0000-0100-000019000000}"/>
    <hyperlink ref="B34" r:id="rId28" display="http://www.huayyai.go.th/index.php?option=com_contact&amp;view=category&amp;catid=22&amp;Itemid=45" xr:uid="{00000000-0004-0000-0100-00001A000000}"/>
    <hyperlink ref="B35" r:id="rId29" display="http://www.nmt.or.th/chonburi/khiantia/Lists/List23/AllItems.aspx?PageView=Shared" xr:uid="{00000000-0004-0000-0100-00001B000000}"/>
    <hyperlink ref="B36" r:id="rId30" display="http://www.pongcity.go.th/index.php?option=com_contact&amp;view=category&amp;catid=10&amp;Itemid=83" xr:uid="{00000000-0004-0000-0100-00001C000000}"/>
    <hyperlink ref="B37" r:id="rId31" display="http://www.nongplalai.go.th/" xr:uid="{00000000-0004-0000-0100-00001D000000}"/>
    <hyperlink ref="B38" r:id="rId32" display="http://khaomaikaew.com/public/" xr:uid="{00000000-0004-0000-0100-00001E000000}"/>
    <hyperlink ref="B40" r:id="rId33" display="http://www.banbung.in.th/Telephone.html" xr:uid="{00000000-0004-0000-0100-00001F000000}"/>
    <hyperlink ref="B41" r:id="rId34" display="http://www.huakhunjae.go.th/" xr:uid="{00000000-0004-0000-0100-000020000000}"/>
    <hyperlink ref="B43" r:id="rId35" display="http://www.banbueng.go.th/index.php?option=com_contact&amp;view=category&amp;catid=22&amp;Itemid=45" xr:uid="{00000000-0004-0000-0100-000021000000}"/>
    <hyperlink ref="B44" r:id="rId36" display="http://www.nmt.or.th/chonburi/nongchak/Lists/List23/AllItems.aspx" xr:uid="{00000000-0004-0000-0100-000022000000}"/>
    <hyperlink ref="B45" r:id="rId37" display="http://www.nongsumsak.go.th/index.php?option=com_contact&amp;view=contact&amp;id=1&amp;Itemid=46" xr:uid="{00000000-0004-0000-0100-000023000000}"/>
    <hyperlink ref="B46" r:id="rId38" display="http://www.nongbondaeng.go.th/index.php" xr:uid="{00000000-0004-0000-0100-000024000000}"/>
    <hyperlink ref="B47" r:id="rId39" display="http://www.nongphaikaew.go.th/" xr:uid="{00000000-0004-0000-0100-000025000000}"/>
    <hyperlink ref="B48" r:id="rId40" display="http://nongerun.go.th/public/" xr:uid="{00000000-0004-0000-0100-000026000000}"/>
    <hyperlink ref="B49" r:id="rId41" display="http://www.mabphai.go.th/index.php" xr:uid="{00000000-0004-0000-0100-000027000000}"/>
    <hyperlink ref="B50" r:id="rId42" display="http://www.klongkiew.go.th/contact/view.php?No=5" xr:uid="{00000000-0004-0000-0100-000028000000}"/>
    <hyperlink ref="B54" r:id="rId43" display="http://www.bankaochonburi.go.th/default.php?bmodules=html&amp;html=contact" xr:uid="{00000000-0004-0000-0100-000029000000}"/>
    <hyperlink ref="B55" r:id="rId44" display="http://www.phanthongsao.go.th/index.php" xr:uid="{00000000-0004-0000-0100-00002A000000}"/>
    <hyperlink ref="B56" r:id="rId45" display="http://tumbon-napradu.go.th/public/default/index/index" xr:uid="{00000000-0004-0000-0100-00002B000000}"/>
    <hyperlink ref="B57" r:id="rId46" display="http://bangnang.go.th/public/" xr:uid="{00000000-0004-0000-0100-00002C000000}"/>
    <hyperlink ref="B58" r:id="rId47" display="http://www.kohloy.go.th/index.php" xr:uid="{00000000-0004-0000-0100-00002D000000}"/>
    <hyperlink ref="B59" r:id="rId48" display="http://khokkheenhon.go.th/public/" xr:uid="{00000000-0004-0000-0100-00002E000000}"/>
    <hyperlink ref="B60" r:id="rId49" display="http://www.tambonmabpong.go.th/main2/" xr:uid="{00000000-0004-0000-0100-00002F000000}"/>
    <hyperlink ref="B61" r:id="rId50" display="http://nonghong.go.th/index.php" xr:uid="{00000000-0004-0000-0100-000030000000}"/>
    <hyperlink ref="B63" r:id="rId51" display="http://www.bothongcity.go.th/index.php" xr:uid="{00000000-0004-0000-0100-000031000000}"/>
    <hyperlink ref="B64" r:id="rId52" display="http://www.thadtongcity.go.th/index.php" xr:uid="{00000000-0004-0000-0100-000032000000}"/>
    <hyperlink ref="B65" r:id="rId53" display="http://botong.go.th/public/default/index/index" xr:uid="{00000000-0004-0000-0100-000033000000}"/>
    <hyperlink ref="B66" r:id="rId54" display="http://bokwangthong.go.th/public/" xr:uid="{00000000-0004-0000-0100-000034000000}"/>
    <hyperlink ref="B67" r:id="rId55" display="http://www.ploungthong.go.th/index.php" xr:uid="{00000000-0004-0000-0100-000035000000}"/>
    <hyperlink ref="B68" r:id="rId56" display="http://www.kasetsuwan.go.th/index.php" xr:uid="{00000000-0004-0000-0100-000036000000}"/>
    <hyperlink ref="B69" r:id="rId57" display="http://watsuwan.go.th/index.php" xr:uid="{00000000-0004-0000-0100-000037000000}"/>
    <hyperlink ref="B72" r:id="rId58" display="http://www.khaosok.go.th/index.php" xr:uid="{00000000-0004-0000-0100-000038000000}"/>
    <hyperlink ref="B73" r:id="rId59" display="http://www.nongsuachang.go.th/index.php" xr:uid="{00000000-0004-0000-0100-000039000000}"/>
    <hyperlink ref="B74" r:id="rId60" display="http://www.klongplu.go.th/index.php" xr:uid="{00000000-0004-0000-0100-00003A000000}"/>
    <hyperlink ref="B77" r:id="rId61" display="http://kohsichang.go.th/public/" xr:uid="{00000000-0004-0000-0100-00003B000000}"/>
    <hyperlink ref="B81" r:id="rId62" display="http://prokfacity.go.th/public/" xr:uid="{00000000-0004-0000-0100-00003C000000}"/>
    <hyperlink ref="B84" r:id="rId63" display="http://www.sattahipmunicipality.go.th/center/website/management/website_dragdrop/index.php?site=513&amp;page_id=513" xr:uid="{00000000-0004-0000-0100-00003D000000}"/>
    <hyperlink ref="B85" r:id="rId64" display="http://www.bangsaray.go.th/" xr:uid="{00000000-0004-0000-0100-00003E000000}"/>
    <hyperlink ref="B86" r:id="rId65" display="http://www.tessabannajomtien.go.th/new/" xr:uid="{00000000-0004-0000-0100-00003F000000}"/>
    <hyperlink ref="B87" r:id="rId66" display="http://www.sattahip.go.th/" xr:uid="{00000000-0004-0000-0100-000040000000}"/>
    <hyperlink ref="B88" r:id="rId67" display="http://www.kledkaew.go.th/index.php" xr:uid="{00000000-0004-0000-0100-000041000000}"/>
    <hyperlink ref="B91" r:id="rId68" display="http://samaesarn.go.th/public/default/index/index" xr:uid="{00000000-0004-0000-0100-000042000000}"/>
  </hyperlinks>
  <pageMargins left="0.7" right="0.7" top="0.75" bottom="0.75" header="0.3" footer="0.3"/>
  <pageSetup paperSize="9" orientation="portrait" horizontalDpi="4294967295" verticalDpi="4294967295" r:id="rId6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75533-7F42-400E-807A-92E7149BC8A0}">
  <sheetPr>
    <tabColor rgb="FFFF0000"/>
  </sheetPr>
  <dimension ref="B1:S47"/>
  <sheetViews>
    <sheetView tabSelected="1" zoomScale="120" zoomScaleNormal="120" workbookViewId="0">
      <selection activeCell="V13" sqref="V13"/>
    </sheetView>
  </sheetViews>
  <sheetFormatPr defaultColWidth="6.29296875" defaultRowHeight="18" x14ac:dyDescent="0.65"/>
  <cols>
    <col min="1" max="1" width="8.1171875" style="75" customWidth="1"/>
    <col min="2" max="2" width="5.703125" style="75" customWidth="1"/>
    <col min="3" max="3" width="17.1171875" style="75" customWidth="1"/>
    <col min="4" max="4" width="7.1171875" style="75" bestFit="1" customWidth="1"/>
    <col min="5" max="5" width="8.703125" style="75" bestFit="1" customWidth="1"/>
    <col min="6" max="6" width="7.1171875" style="75" bestFit="1" customWidth="1"/>
    <col min="7" max="7" width="8.703125" style="75" customWidth="1"/>
    <col min="8" max="8" width="6" style="75" bestFit="1" customWidth="1"/>
    <col min="9" max="14" width="7.1171875" style="75" bestFit="1" customWidth="1"/>
    <col min="15" max="15" width="8.703125" style="75" bestFit="1" customWidth="1"/>
    <col min="16" max="252" width="9.1171875" style="75" customWidth="1"/>
    <col min="253" max="253" width="10.1171875" style="75" customWidth="1"/>
    <col min="254" max="16384" width="6.29296875" style="75"/>
  </cols>
  <sheetData>
    <row r="1" spans="2:19" ht="20.100000000000001" x14ac:dyDescent="0.7">
      <c r="C1" s="76"/>
      <c r="F1" s="149"/>
      <c r="G1" s="220">
        <v>20</v>
      </c>
    </row>
    <row r="2" spans="2:19" s="77" customFormat="1" ht="35.25" customHeight="1" x14ac:dyDescent="1.2">
      <c r="B2" s="152" t="s">
        <v>493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2:19" s="81" customFormat="1" ht="36.75" customHeight="1" x14ac:dyDescent="1.2">
      <c r="B3" s="78"/>
      <c r="C3" s="79" t="s">
        <v>448</v>
      </c>
      <c r="D3" s="87"/>
      <c r="E3" s="87"/>
      <c r="F3" s="80"/>
    </row>
    <row r="4" spans="2:19" s="77" customFormat="1" ht="26.25" customHeight="1" x14ac:dyDescent="0.7">
      <c r="B4" s="568" t="s">
        <v>24</v>
      </c>
      <c r="C4" s="568" t="s">
        <v>97</v>
      </c>
      <c r="D4" s="563" t="s">
        <v>128</v>
      </c>
      <c r="E4" s="563"/>
      <c r="F4" s="563" t="s">
        <v>376</v>
      </c>
      <c r="G4" s="563"/>
      <c r="H4" s="563" t="s">
        <v>377</v>
      </c>
      <c r="I4" s="563"/>
      <c r="J4" s="579" t="s">
        <v>397</v>
      </c>
      <c r="K4" s="579"/>
      <c r="L4" s="579" t="s">
        <v>406</v>
      </c>
      <c r="M4" s="579"/>
      <c r="N4" s="563" t="s">
        <v>443</v>
      </c>
      <c r="O4" s="563"/>
      <c r="P4" s="563" t="s">
        <v>454</v>
      </c>
      <c r="Q4" s="563"/>
      <c r="R4" s="563" t="s">
        <v>494</v>
      </c>
      <c r="S4" s="563"/>
    </row>
    <row r="5" spans="2:19" s="77" customFormat="1" ht="26.25" customHeight="1" x14ac:dyDescent="0.7">
      <c r="B5" s="568"/>
      <c r="C5" s="568"/>
      <c r="D5" s="621">
        <v>1320799</v>
      </c>
      <c r="E5" s="621"/>
      <c r="F5" s="620">
        <v>1351329</v>
      </c>
      <c r="G5" s="620"/>
      <c r="H5" s="620">
        <v>1364002</v>
      </c>
      <c r="I5" s="620"/>
      <c r="J5" s="620">
        <v>1421425</v>
      </c>
      <c r="K5" s="620"/>
      <c r="L5" s="620">
        <v>1455039</v>
      </c>
      <c r="M5" s="620"/>
      <c r="N5" s="564">
        <v>1496087</v>
      </c>
      <c r="O5" s="565"/>
      <c r="P5" s="564">
        <v>1535445</v>
      </c>
      <c r="Q5" s="565"/>
      <c r="R5" s="564">
        <v>1558301</v>
      </c>
      <c r="S5" s="565"/>
    </row>
    <row r="6" spans="2:19" s="77" customFormat="1" ht="26.25" customHeight="1" x14ac:dyDescent="0.7">
      <c r="B6" s="568"/>
      <c r="C6" s="568"/>
      <c r="D6" s="497" t="s">
        <v>12</v>
      </c>
      <c r="E6" s="497" t="s">
        <v>23</v>
      </c>
      <c r="F6" s="497" t="s">
        <v>12</v>
      </c>
      <c r="G6" s="497" t="s">
        <v>23</v>
      </c>
      <c r="H6" s="498" t="s">
        <v>12</v>
      </c>
      <c r="I6" s="496" t="s">
        <v>23</v>
      </c>
      <c r="J6" s="498" t="s">
        <v>12</v>
      </c>
      <c r="K6" s="496" t="s">
        <v>23</v>
      </c>
      <c r="L6" s="498" t="s">
        <v>12</v>
      </c>
      <c r="M6" s="496" t="s">
        <v>23</v>
      </c>
      <c r="N6" s="497" t="s">
        <v>12</v>
      </c>
      <c r="O6" s="497" t="s">
        <v>23</v>
      </c>
      <c r="P6" s="497" t="s">
        <v>12</v>
      </c>
      <c r="Q6" s="497" t="s">
        <v>23</v>
      </c>
      <c r="R6" s="497" t="s">
        <v>12</v>
      </c>
      <c r="S6" s="497" t="s">
        <v>23</v>
      </c>
    </row>
    <row r="7" spans="2:19" s="77" customFormat="1" ht="20.100000000000001" x14ac:dyDescent="0.7">
      <c r="B7" s="286">
        <v>1</v>
      </c>
      <c r="C7" s="287" t="s">
        <v>105</v>
      </c>
      <c r="D7" s="288">
        <v>22087</v>
      </c>
      <c r="E7" s="289">
        <v>1677.97</v>
      </c>
      <c r="F7" s="288">
        <v>15514</v>
      </c>
      <c r="G7" s="289">
        <v>1137.3900000000001</v>
      </c>
      <c r="H7" s="290">
        <v>9777</v>
      </c>
      <c r="I7" s="291">
        <v>711.28</v>
      </c>
      <c r="J7" s="290">
        <v>10982</v>
      </c>
      <c r="K7" s="291">
        <v>805.13</v>
      </c>
      <c r="L7" s="290">
        <v>11763</v>
      </c>
      <c r="M7" s="291">
        <f t="shared" ref="M7:M16" si="0">L7/$L$5*100000</f>
        <v>808.43193893771911</v>
      </c>
      <c r="N7" s="293">
        <v>15902</v>
      </c>
      <c r="O7" s="294">
        <f t="shared" ref="O7:O16" si="1">N7/$N$5*100000</f>
        <v>1062.9061010489363</v>
      </c>
      <c r="P7" s="293">
        <v>22015</v>
      </c>
      <c r="Q7" s="294">
        <f t="shared" ref="Q7:Q16" si="2">P7/P$5*100000</f>
        <v>1433.7862964808246</v>
      </c>
      <c r="R7" s="293">
        <v>16920</v>
      </c>
      <c r="S7" s="294">
        <f t="shared" ref="S7:S16" si="3">R7/R$5*100000</f>
        <v>1085.7979299249632</v>
      </c>
    </row>
    <row r="8" spans="2:19" s="77" customFormat="1" ht="20.100000000000001" x14ac:dyDescent="0.7">
      <c r="B8" s="286">
        <v>2</v>
      </c>
      <c r="C8" s="287" t="s">
        <v>104</v>
      </c>
      <c r="D8" s="288">
        <v>1446</v>
      </c>
      <c r="E8" s="289">
        <f>D8/1320799*100000</f>
        <v>109.47918646213391</v>
      </c>
      <c r="F8" s="288">
        <v>1507</v>
      </c>
      <c r="G8" s="289">
        <f>F8/1351329*100000</f>
        <v>111.51984453822865</v>
      </c>
      <c r="H8" s="290">
        <v>710</v>
      </c>
      <c r="I8" s="291">
        <f>H8/H$5*100000</f>
        <v>52.052709600132552</v>
      </c>
      <c r="J8" s="290">
        <v>910</v>
      </c>
      <c r="K8" s="291">
        <v>66.72</v>
      </c>
      <c r="L8" s="290">
        <v>2472</v>
      </c>
      <c r="M8" s="291">
        <f t="shared" si="0"/>
        <v>169.89235340083667</v>
      </c>
      <c r="N8" s="293">
        <v>2252</v>
      </c>
      <c r="O8" s="294">
        <f t="shared" si="1"/>
        <v>150.52600550636427</v>
      </c>
      <c r="P8" s="293">
        <v>3179</v>
      </c>
      <c r="Q8" s="294">
        <f t="shared" si="2"/>
        <v>207.04095555360175</v>
      </c>
      <c r="R8" s="293">
        <v>9141</v>
      </c>
      <c r="S8" s="294">
        <f t="shared" si="3"/>
        <v>586.60040646832681</v>
      </c>
    </row>
    <row r="9" spans="2:19" s="77" customFormat="1" ht="20.100000000000001" x14ac:dyDescent="0.7">
      <c r="B9" s="286">
        <v>3</v>
      </c>
      <c r="C9" s="287" t="s">
        <v>103</v>
      </c>
      <c r="D9" s="288">
        <v>2554</v>
      </c>
      <c r="E9" s="289">
        <f>D9/1320799*100000</f>
        <v>193.36780236811202</v>
      </c>
      <c r="F9" s="288">
        <v>3174</v>
      </c>
      <c r="G9" s="289">
        <f>F9/1351329*100000</f>
        <v>234.87988491329645</v>
      </c>
      <c r="H9" s="290">
        <v>2427</v>
      </c>
      <c r="I9" s="291">
        <f>H9/H$5*100000</f>
        <v>177.93229042186155</v>
      </c>
      <c r="J9" s="290">
        <v>2706</v>
      </c>
      <c r="K9" s="291">
        <v>198.39</v>
      </c>
      <c r="L9" s="290">
        <v>3304</v>
      </c>
      <c r="M9" s="291">
        <f t="shared" si="0"/>
        <v>227.07295130920889</v>
      </c>
      <c r="N9" s="293">
        <v>3034</v>
      </c>
      <c r="O9" s="294">
        <f t="shared" si="1"/>
        <v>202.79569303122079</v>
      </c>
      <c r="P9" s="293">
        <v>4936</v>
      </c>
      <c r="Q9" s="294">
        <f t="shared" si="2"/>
        <v>321.47032293569617</v>
      </c>
      <c r="R9" s="293">
        <v>4571</v>
      </c>
      <c r="S9" s="294">
        <f t="shared" si="3"/>
        <v>293.33228946140702</v>
      </c>
    </row>
    <row r="10" spans="2:19" s="77" customFormat="1" ht="20.100000000000001" x14ac:dyDescent="0.7">
      <c r="B10" s="286">
        <v>4</v>
      </c>
      <c r="C10" s="287" t="s">
        <v>102</v>
      </c>
      <c r="D10" s="288">
        <v>1829</v>
      </c>
      <c r="E10" s="289">
        <f>D10/1320799*100000</f>
        <v>138.47678564262995</v>
      </c>
      <c r="F10" s="288">
        <v>1765</v>
      </c>
      <c r="G10" s="289">
        <f>F10/1351329*100000</f>
        <v>130.61216032513178</v>
      </c>
      <c r="H10" s="290">
        <v>687</v>
      </c>
      <c r="I10" s="291">
        <f>H10/H$5*100000</f>
        <v>50.366495063790232</v>
      </c>
      <c r="J10" s="290">
        <v>2923</v>
      </c>
      <c r="K10" s="291">
        <v>214.29</v>
      </c>
      <c r="L10" s="290">
        <v>839</v>
      </c>
      <c r="M10" s="291">
        <f t="shared" si="0"/>
        <v>57.661684669620541</v>
      </c>
      <c r="N10" s="292">
        <v>274</v>
      </c>
      <c r="O10" s="294">
        <f t="shared" si="1"/>
        <v>18.314442943491922</v>
      </c>
      <c r="P10" s="293">
        <v>2794</v>
      </c>
      <c r="Q10" s="294">
        <f t="shared" si="2"/>
        <v>181.96679138621053</v>
      </c>
      <c r="R10" s="293">
        <v>4303</v>
      </c>
      <c r="S10" s="294">
        <f t="shared" si="3"/>
        <v>276.13407165881301</v>
      </c>
    </row>
    <row r="11" spans="2:19" s="77" customFormat="1" ht="20.100000000000001" x14ac:dyDescent="0.7">
      <c r="B11" s="286">
        <v>5</v>
      </c>
      <c r="C11" s="287" t="s">
        <v>100</v>
      </c>
      <c r="D11" s="288">
        <v>1341</v>
      </c>
      <c r="E11" s="289">
        <f>D11/1320799*100000</f>
        <v>101.52945300533996</v>
      </c>
      <c r="F11" s="288">
        <v>1507</v>
      </c>
      <c r="G11" s="289">
        <f>F11/1351329*100000</f>
        <v>111.51984453822865</v>
      </c>
      <c r="H11" s="290">
        <v>1394</v>
      </c>
      <c r="I11" s="291">
        <f>H11/H$5*100000</f>
        <v>102.19926363744334</v>
      </c>
      <c r="J11" s="290">
        <v>1784</v>
      </c>
      <c r="K11" s="291">
        <v>130.38999999999999</v>
      </c>
      <c r="L11" s="290">
        <v>1953</v>
      </c>
      <c r="M11" s="291">
        <f t="shared" si="0"/>
        <v>134.22320638828239</v>
      </c>
      <c r="N11" s="293">
        <v>1413</v>
      </c>
      <c r="O11" s="294">
        <f t="shared" si="1"/>
        <v>94.446379121000319</v>
      </c>
      <c r="P11" s="293">
        <v>1853</v>
      </c>
      <c r="Q11" s="294">
        <f t="shared" si="2"/>
        <v>120.68162649915821</v>
      </c>
      <c r="R11" s="293">
        <v>1940</v>
      </c>
      <c r="S11" s="294">
        <f t="shared" si="3"/>
        <v>124.49456170534447</v>
      </c>
    </row>
    <row r="12" spans="2:19" s="77" customFormat="1" ht="20.100000000000001" x14ac:dyDescent="0.7">
      <c r="B12" s="286">
        <v>6</v>
      </c>
      <c r="C12" s="287" t="s">
        <v>398</v>
      </c>
      <c r="D12" s="288">
        <v>3088</v>
      </c>
      <c r="E12" s="289">
        <f>D12/1320799*100000</f>
        <v>233.79787537694986</v>
      </c>
      <c r="F12" s="288">
        <v>3776</v>
      </c>
      <c r="G12" s="289">
        <f>F12/1351329*100000</f>
        <v>279.42862174940376</v>
      </c>
      <c r="H12" s="290">
        <v>4838</v>
      </c>
      <c r="I12" s="291">
        <f>H12/H$5*100000</f>
        <v>354.69156203583282</v>
      </c>
      <c r="J12" s="290">
        <v>549</v>
      </c>
      <c r="K12" s="291">
        <v>40.25</v>
      </c>
      <c r="L12" s="290">
        <v>1314</v>
      </c>
      <c r="M12" s="291">
        <f t="shared" si="0"/>
        <v>90.306857754328234</v>
      </c>
      <c r="N12" s="293">
        <v>1732</v>
      </c>
      <c r="O12" s="294">
        <f t="shared" si="1"/>
        <v>115.7686685333139</v>
      </c>
      <c r="P12" s="293">
        <v>1659</v>
      </c>
      <c r="Q12" s="294">
        <f t="shared" si="2"/>
        <v>108.0468528667585</v>
      </c>
      <c r="R12" s="293">
        <v>1674</v>
      </c>
      <c r="S12" s="294">
        <f t="shared" si="3"/>
        <v>107.42468881172508</v>
      </c>
    </row>
    <row r="13" spans="2:19" s="77" customFormat="1" ht="20.100000000000001" x14ac:dyDescent="0.7">
      <c r="B13" s="286">
        <v>7</v>
      </c>
      <c r="C13" s="287" t="s">
        <v>101</v>
      </c>
      <c r="D13" s="288">
        <v>1283</v>
      </c>
      <c r="E13" s="289">
        <v>97.47</v>
      </c>
      <c r="F13" s="288">
        <v>1474</v>
      </c>
      <c r="G13" s="289">
        <v>108.06</v>
      </c>
      <c r="H13" s="290">
        <v>3780</v>
      </c>
      <c r="I13" s="291">
        <v>275</v>
      </c>
      <c r="J13" s="290">
        <v>1256</v>
      </c>
      <c r="K13" s="291">
        <v>92.09</v>
      </c>
      <c r="L13" s="290">
        <v>1629</v>
      </c>
      <c r="M13" s="291">
        <f t="shared" si="0"/>
        <v>111.95576201050281</v>
      </c>
      <c r="N13" s="292">
        <v>847</v>
      </c>
      <c r="O13" s="294">
        <f t="shared" si="1"/>
        <v>56.614354646487811</v>
      </c>
      <c r="P13" s="293">
        <v>1878</v>
      </c>
      <c r="Q13" s="294">
        <f t="shared" si="2"/>
        <v>122.30981897756025</v>
      </c>
      <c r="R13" s="293">
        <v>1574</v>
      </c>
      <c r="S13" s="294">
        <f t="shared" si="3"/>
        <v>101.00744336299597</v>
      </c>
    </row>
    <row r="14" spans="2:19" s="77" customFormat="1" ht="20.100000000000001" x14ac:dyDescent="0.7">
      <c r="B14" s="286">
        <v>8</v>
      </c>
      <c r="C14" s="287" t="s">
        <v>98</v>
      </c>
      <c r="D14" s="288">
        <v>978</v>
      </c>
      <c r="E14" s="289">
        <f>D14/1320799*100000</f>
        <v>74.046088768995133</v>
      </c>
      <c r="F14" s="288">
        <v>1622</v>
      </c>
      <c r="G14" s="289">
        <f>F14/1351329*100000</f>
        <v>120.02998529595679</v>
      </c>
      <c r="H14" s="290">
        <v>2051</v>
      </c>
      <c r="I14" s="291">
        <f>H14/H$5*100000</f>
        <v>150.36634843643924</v>
      </c>
      <c r="J14" s="290">
        <v>707</v>
      </c>
      <c r="K14" s="291">
        <v>51.31</v>
      </c>
      <c r="L14" s="290">
        <v>827</v>
      </c>
      <c r="M14" s="291">
        <f t="shared" si="0"/>
        <v>56.836964507480552</v>
      </c>
      <c r="N14" s="293">
        <v>1029</v>
      </c>
      <c r="O14" s="294">
        <f t="shared" si="1"/>
        <v>68.779422587055421</v>
      </c>
      <c r="P14" s="293">
        <v>827</v>
      </c>
      <c r="Q14" s="294">
        <f t="shared" si="2"/>
        <v>53.860607185539038</v>
      </c>
      <c r="R14" s="293">
        <v>1191</v>
      </c>
      <c r="S14" s="294">
        <f t="shared" si="3"/>
        <v>76.429393294363535</v>
      </c>
    </row>
    <row r="15" spans="2:19" s="77" customFormat="1" ht="20.100000000000001" x14ac:dyDescent="0.7">
      <c r="B15" s="286">
        <v>9</v>
      </c>
      <c r="C15" s="287" t="s">
        <v>99</v>
      </c>
      <c r="D15" s="288">
        <v>2106</v>
      </c>
      <c r="E15" s="289">
        <f>D15/1320799*100000</f>
        <v>159.4489396191245</v>
      </c>
      <c r="F15" s="288">
        <v>982</v>
      </c>
      <c r="G15" s="289">
        <f>F15/1351329*100000</f>
        <v>72.669201948600218</v>
      </c>
      <c r="H15" s="290">
        <v>926</v>
      </c>
      <c r="I15" s="291">
        <f>H15/H$5*100000</f>
        <v>67.88846350665176</v>
      </c>
      <c r="J15" s="290">
        <v>1065</v>
      </c>
      <c r="K15" s="291">
        <v>78.069999999999993</v>
      </c>
      <c r="L15" s="290">
        <v>837</v>
      </c>
      <c r="M15" s="291">
        <f t="shared" si="0"/>
        <v>57.524231309263875</v>
      </c>
      <c r="N15" s="292">
        <v>760</v>
      </c>
      <c r="O15" s="294">
        <f t="shared" si="1"/>
        <v>50.799184806765915</v>
      </c>
      <c r="P15" s="293">
        <v>1387</v>
      </c>
      <c r="Q15" s="294">
        <f t="shared" si="2"/>
        <v>90.332118701744449</v>
      </c>
      <c r="R15" s="293">
        <v>1155</v>
      </c>
      <c r="S15" s="294">
        <f t="shared" si="3"/>
        <v>74.119184932821057</v>
      </c>
    </row>
    <row r="16" spans="2:19" s="77" customFormat="1" ht="20.100000000000001" x14ac:dyDescent="0.7">
      <c r="B16" s="286">
        <v>10</v>
      </c>
      <c r="C16" s="287" t="s">
        <v>409</v>
      </c>
      <c r="D16" s="288">
        <v>293</v>
      </c>
      <c r="E16" s="289">
        <f>D16/1320799*100000</f>
        <v>22.183541931815515</v>
      </c>
      <c r="F16" s="288">
        <v>111</v>
      </c>
      <c r="G16" s="289">
        <f>F16/1351329*100000</f>
        <v>8.2141358618071543</v>
      </c>
      <c r="H16" s="290">
        <v>65</v>
      </c>
      <c r="I16" s="291">
        <f>H16/H$5*100000</f>
        <v>4.7653889070543887</v>
      </c>
      <c r="J16" s="290">
        <v>129</v>
      </c>
      <c r="K16" s="291">
        <v>9.4600000000000009</v>
      </c>
      <c r="L16" s="290">
        <v>144</v>
      </c>
      <c r="M16" s="291">
        <f t="shared" si="0"/>
        <v>9.8966419456798054</v>
      </c>
      <c r="N16" s="292">
        <v>169</v>
      </c>
      <c r="O16" s="294">
        <f t="shared" si="1"/>
        <v>11.296134516241368</v>
      </c>
      <c r="P16" s="293">
        <v>163</v>
      </c>
      <c r="Q16" s="294">
        <f t="shared" si="2"/>
        <v>10.615814959181215</v>
      </c>
      <c r="R16" s="293">
        <v>156</v>
      </c>
      <c r="S16" s="294">
        <f t="shared" si="3"/>
        <v>10.010902900017392</v>
      </c>
    </row>
    <row r="17" spans="2:15" s="77" customFormat="1" ht="20.100000000000001" x14ac:dyDescent="0.7">
      <c r="B17" s="75" t="s">
        <v>495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5" s="77" customFormat="1" ht="20.100000000000001" x14ac:dyDescent="0.7">
      <c r="B18" s="75"/>
      <c r="C18" s="75" t="s">
        <v>496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318"/>
    </row>
    <row r="19" spans="2:15" s="77" customFormat="1" ht="20.100000000000001" x14ac:dyDescent="0.7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O19" s="318"/>
    </row>
    <row r="20" spans="2:15" s="77" customFormat="1" ht="20.100000000000001" x14ac:dyDescent="0.7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2:15" s="77" customFormat="1" ht="20.100000000000001" x14ac:dyDescent="0.7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194"/>
      <c r="O21" s="194"/>
    </row>
    <row r="22" spans="2:15" ht="20.100000000000001" x14ac:dyDescent="0.7">
      <c r="N22" s="189"/>
      <c r="O22" s="190"/>
    </row>
    <row r="23" spans="2:15" ht="20.100000000000001" x14ac:dyDescent="0.7">
      <c r="N23" s="189"/>
      <c r="O23" s="190"/>
    </row>
    <row r="24" spans="2:15" ht="20.100000000000001" x14ac:dyDescent="0.7">
      <c r="N24" s="189"/>
      <c r="O24" s="190"/>
    </row>
    <row r="35" spans="2:13" x14ac:dyDescent="0.65">
      <c r="D35" s="192"/>
      <c r="E35" s="192"/>
      <c r="F35" s="192"/>
      <c r="G35" s="192"/>
      <c r="H35" s="192"/>
      <c r="I35" s="192"/>
      <c r="J35" s="192"/>
      <c r="K35" s="192"/>
      <c r="L35" s="192"/>
    </row>
    <row r="36" spans="2:13" ht="20.100000000000001" x14ac:dyDescent="0.7">
      <c r="B36" s="191" t="s">
        <v>497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</row>
    <row r="37" spans="2:13" ht="20.100000000000001" x14ac:dyDescent="0.7">
      <c r="B37" s="191" t="s">
        <v>451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2:13" ht="20.100000000000001" x14ac:dyDescent="0.7">
      <c r="B38" s="191" t="s">
        <v>498</v>
      </c>
      <c r="C38" s="192"/>
    </row>
    <row r="39" spans="2:13" ht="20.100000000000001" x14ac:dyDescent="0.7">
      <c r="B39" s="191" t="s">
        <v>499</v>
      </c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20.100000000000001" x14ac:dyDescent="0.7">
      <c r="B40" s="191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20.100000000000001" x14ac:dyDescent="0.7">
      <c r="B41" s="191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</row>
    <row r="42" spans="2:13" ht="20.100000000000001" x14ac:dyDescent="0.7">
      <c r="B42" s="191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20.100000000000001" x14ac:dyDescent="0.7"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</row>
    <row r="44" spans="2:13" s="192" customFormat="1" x14ac:dyDescent="0.6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2:13" s="192" customFormat="1" x14ac:dyDescent="0.6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2:13" s="192" customFormat="1" x14ac:dyDescent="0.6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2:13" s="192" customFormat="1" x14ac:dyDescent="0.6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</sheetData>
  <sheetProtection sheet="1" objects="1" scenarios="1"/>
  <mergeCells count="18">
    <mergeCell ref="J4:K4"/>
    <mergeCell ref="B4:B6"/>
    <mergeCell ref="C4:C6"/>
    <mergeCell ref="D4:E4"/>
    <mergeCell ref="F4:G4"/>
    <mergeCell ref="H4:I4"/>
    <mergeCell ref="D5:E5"/>
    <mergeCell ref="F5:G5"/>
    <mergeCell ref="H5:I5"/>
    <mergeCell ref="J5:K5"/>
    <mergeCell ref="L5:M5"/>
    <mergeCell ref="N5:O5"/>
    <mergeCell ref="P5:Q5"/>
    <mergeCell ref="R5:S5"/>
    <mergeCell ref="L4:M4"/>
    <mergeCell ref="N4:O4"/>
    <mergeCell ref="P4:Q4"/>
    <mergeCell ref="R4:S4"/>
  </mergeCells>
  <pageMargins left="0.23622047244094491" right="0.15748031496062992" top="0.78740157480314965" bottom="0.59055118110236227" header="0.51181102362204722" footer="0.51181102362204722"/>
  <pageSetup paperSize="9" scale="75" fitToHeight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40"/>
  <sheetViews>
    <sheetView topLeftCell="B1" workbookViewId="0">
      <selection activeCell="G139" sqref="G139:K139"/>
    </sheetView>
  </sheetViews>
  <sheetFormatPr defaultColWidth="9.1171875" defaultRowHeight="27.75" customHeight="1" x14ac:dyDescent="0.7"/>
  <cols>
    <col min="1" max="1" width="27.703125" style="104" customWidth="1"/>
    <col min="2" max="3" width="10.41015625" style="104" bestFit="1" customWidth="1"/>
    <col min="4" max="4" width="12.29296875" style="104" bestFit="1" customWidth="1"/>
    <col min="5" max="5" width="15.87890625" style="104" customWidth="1"/>
    <col min="6" max="6" width="9.1171875" style="104"/>
    <col min="7" max="7" width="16.41015625" style="104" customWidth="1"/>
    <col min="8" max="9" width="10.41015625" style="104" bestFit="1" customWidth="1"/>
    <col min="10" max="10" width="12.29296875" style="104" bestFit="1" customWidth="1"/>
    <col min="11" max="11" width="10.41015625" style="104" bestFit="1" customWidth="1"/>
    <col min="12" max="16384" width="9.1171875" style="104"/>
  </cols>
  <sheetData>
    <row r="1" spans="1:11" ht="27.75" customHeight="1" thickBot="1" x14ac:dyDescent="0.75">
      <c r="A1" s="103" t="s">
        <v>129</v>
      </c>
      <c r="B1" s="103" t="s">
        <v>13</v>
      </c>
      <c r="C1" s="103" t="s">
        <v>14</v>
      </c>
      <c r="D1" s="103" t="s">
        <v>15</v>
      </c>
      <c r="E1" s="103" t="s">
        <v>130</v>
      </c>
      <c r="G1" s="103" t="s">
        <v>129</v>
      </c>
      <c r="H1" s="103" t="s">
        <v>13</v>
      </c>
      <c r="I1" s="103" t="s">
        <v>14</v>
      </c>
      <c r="J1" s="103" t="s">
        <v>15</v>
      </c>
      <c r="K1" s="103" t="s">
        <v>130</v>
      </c>
    </row>
    <row r="2" spans="1:11" ht="27" customHeight="1" thickBot="1" x14ac:dyDescent="0.75">
      <c r="A2" s="105" t="s">
        <v>131</v>
      </c>
      <c r="B2" s="106">
        <v>668744</v>
      </c>
      <c r="C2" s="106">
        <v>695258</v>
      </c>
      <c r="D2" s="106">
        <v>1364002</v>
      </c>
      <c r="E2" s="106">
        <v>762583</v>
      </c>
      <c r="G2" s="105" t="s">
        <v>131</v>
      </c>
      <c r="H2" s="106">
        <v>668744</v>
      </c>
      <c r="I2" s="106">
        <v>695258</v>
      </c>
      <c r="J2" s="106">
        <v>1364002</v>
      </c>
      <c r="K2" s="106">
        <v>762583</v>
      </c>
    </row>
    <row r="3" spans="1:11" ht="27.75" hidden="1" customHeight="1" thickBot="1" x14ac:dyDescent="0.75">
      <c r="A3" s="107" t="s">
        <v>223</v>
      </c>
      <c r="B3" s="108">
        <v>8118</v>
      </c>
      <c r="C3" s="108">
        <v>9140</v>
      </c>
      <c r="D3" s="108">
        <v>17258</v>
      </c>
      <c r="E3" s="108">
        <v>7356</v>
      </c>
    </row>
    <row r="4" spans="1:11" ht="27" hidden="1" customHeight="1" thickBot="1" x14ac:dyDescent="0.75">
      <c r="A4" s="107" t="s">
        <v>224</v>
      </c>
      <c r="B4" s="108">
        <v>3233</v>
      </c>
      <c r="C4" s="108">
        <v>3621</v>
      </c>
      <c r="D4" s="108">
        <v>6854</v>
      </c>
      <c r="E4" s="108">
        <v>2555</v>
      </c>
    </row>
    <row r="5" spans="1:11" ht="27.75" hidden="1" customHeight="1" thickBot="1" x14ac:dyDescent="0.75">
      <c r="A5" s="107" t="s">
        <v>225</v>
      </c>
      <c r="B5" s="108">
        <v>3218</v>
      </c>
      <c r="C5" s="108">
        <v>3597</v>
      </c>
      <c r="D5" s="108">
        <v>6815</v>
      </c>
      <c r="E5" s="108">
        <v>2679</v>
      </c>
    </row>
    <row r="6" spans="1:11" ht="27.75" hidden="1" customHeight="1" thickBot="1" x14ac:dyDescent="0.75">
      <c r="A6" s="107" t="s">
        <v>220</v>
      </c>
      <c r="B6" s="108">
        <v>16391</v>
      </c>
      <c r="C6" s="108">
        <v>19324</v>
      </c>
      <c r="D6" s="108">
        <v>35715</v>
      </c>
      <c r="E6" s="108">
        <v>25056</v>
      </c>
    </row>
    <row r="7" spans="1:11" ht="27.75" hidden="1" customHeight="1" thickBot="1" x14ac:dyDescent="0.75">
      <c r="A7" s="107" t="s">
        <v>138</v>
      </c>
      <c r="B7" s="108">
        <v>3155</v>
      </c>
      <c r="C7" s="108">
        <v>3580</v>
      </c>
      <c r="D7" s="108">
        <v>6735</v>
      </c>
      <c r="E7" s="108">
        <v>2801</v>
      </c>
    </row>
    <row r="8" spans="1:11" ht="27.75" hidden="1" customHeight="1" thickBot="1" x14ac:dyDescent="0.75">
      <c r="A8" s="107" t="s">
        <v>139</v>
      </c>
      <c r="B8" s="109">
        <v>410</v>
      </c>
      <c r="C8" s="109">
        <v>485</v>
      </c>
      <c r="D8" s="109">
        <v>895</v>
      </c>
      <c r="E8" s="109">
        <v>381</v>
      </c>
    </row>
    <row r="9" spans="1:11" ht="27.75" hidden="1" customHeight="1" thickBot="1" x14ac:dyDescent="0.75">
      <c r="A9" s="107" t="s">
        <v>142</v>
      </c>
      <c r="B9" s="108">
        <v>8728</v>
      </c>
      <c r="C9" s="108">
        <v>9878</v>
      </c>
      <c r="D9" s="108">
        <v>18606</v>
      </c>
      <c r="E9" s="108">
        <v>8397</v>
      </c>
    </row>
    <row r="10" spans="1:11" ht="27.75" hidden="1" customHeight="1" thickBot="1" x14ac:dyDescent="0.75">
      <c r="A10" s="107" t="s">
        <v>132</v>
      </c>
      <c r="B10" s="108">
        <v>6325</v>
      </c>
      <c r="C10" s="108">
        <v>6661</v>
      </c>
      <c r="D10" s="108">
        <v>12986</v>
      </c>
      <c r="E10" s="108">
        <v>6634</v>
      </c>
    </row>
    <row r="11" spans="1:11" ht="27.75" hidden="1" customHeight="1" thickBot="1" x14ac:dyDescent="0.75">
      <c r="A11" s="107" t="s">
        <v>133</v>
      </c>
      <c r="B11" s="108">
        <v>16273</v>
      </c>
      <c r="C11" s="108">
        <v>16871</v>
      </c>
      <c r="D11" s="108">
        <v>33144</v>
      </c>
      <c r="E11" s="108">
        <v>18789</v>
      </c>
    </row>
    <row r="12" spans="1:11" ht="27.75" hidden="1" customHeight="1" thickBot="1" x14ac:dyDescent="0.75">
      <c r="A12" s="107" t="s">
        <v>134</v>
      </c>
      <c r="B12" s="108">
        <v>2766</v>
      </c>
      <c r="C12" s="108">
        <v>2772</v>
      </c>
      <c r="D12" s="108">
        <v>5538</v>
      </c>
      <c r="E12" s="108">
        <v>2866</v>
      </c>
    </row>
    <row r="13" spans="1:11" ht="27.75" hidden="1" customHeight="1" thickBot="1" x14ac:dyDescent="0.75">
      <c r="A13" s="107" t="s">
        <v>135</v>
      </c>
      <c r="B13" s="108">
        <v>4930</v>
      </c>
      <c r="C13" s="108">
        <v>5091</v>
      </c>
      <c r="D13" s="108">
        <v>10021</v>
      </c>
      <c r="E13" s="108">
        <v>9420</v>
      </c>
    </row>
    <row r="14" spans="1:11" ht="27.75" hidden="1" customHeight="1" thickBot="1" x14ac:dyDescent="0.75">
      <c r="A14" s="107" t="s">
        <v>136</v>
      </c>
      <c r="B14" s="108">
        <v>6072</v>
      </c>
      <c r="C14" s="108">
        <v>5496</v>
      </c>
      <c r="D14" s="108">
        <v>11568</v>
      </c>
      <c r="E14" s="108">
        <v>7689</v>
      </c>
    </row>
    <row r="15" spans="1:11" ht="27.75" hidden="1" customHeight="1" thickBot="1" x14ac:dyDescent="0.75">
      <c r="A15" s="107" t="s">
        <v>137</v>
      </c>
      <c r="B15" s="108">
        <v>1563</v>
      </c>
      <c r="C15" s="108">
        <v>1700</v>
      </c>
      <c r="D15" s="108">
        <v>3263</v>
      </c>
      <c r="E15" s="108">
        <v>1744</v>
      </c>
    </row>
    <row r="16" spans="1:11" ht="27.75" hidden="1" customHeight="1" thickBot="1" x14ac:dyDescent="0.75">
      <c r="A16" s="107" t="s">
        <v>138</v>
      </c>
      <c r="B16" s="108">
        <v>2358</v>
      </c>
      <c r="C16" s="108">
        <v>2420</v>
      </c>
      <c r="D16" s="108">
        <v>4778</v>
      </c>
      <c r="E16" s="108">
        <v>3679</v>
      </c>
    </row>
    <row r="17" spans="1:11" ht="27.75" hidden="1" customHeight="1" thickBot="1" x14ac:dyDescent="0.75">
      <c r="A17" s="107" t="s">
        <v>139</v>
      </c>
      <c r="B17" s="108">
        <v>5846</v>
      </c>
      <c r="C17" s="108">
        <v>6558</v>
      </c>
      <c r="D17" s="108">
        <v>12404</v>
      </c>
      <c r="E17" s="108">
        <v>7359</v>
      </c>
    </row>
    <row r="18" spans="1:11" ht="27.75" hidden="1" customHeight="1" thickBot="1" x14ac:dyDescent="0.75">
      <c r="A18" s="107" t="s">
        <v>140</v>
      </c>
      <c r="B18" s="108">
        <v>9276</v>
      </c>
      <c r="C18" s="108">
        <v>11028</v>
      </c>
      <c r="D18" s="108">
        <v>20304</v>
      </c>
      <c r="E18" s="108">
        <v>13717</v>
      </c>
    </row>
    <row r="19" spans="1:11" ht="27.75" hidden="1" customHeight="1" thickBot="1" x14ac:dyDescent="0.75">
      <c r="A19" s="107" t="s">
        <v>216</v>
      </c>
      <c r="B19" s="108">
        <v>3397</v>
      </c>
      <c r="C19" s="108">
        <v>3851</v>
      </c>
      <c r="D19" s="108">
        <v>7248</v>
      </c>
      <c r="E19" s="108">
        <v>3931</v>
      </c>
    </row>
    <row r="20" spans="1:11" ht="27.75" hidden="1" customHeight="1" thickBot="1" x14ac:dyDescent="0.75">
      <c r="A20" s="107" t="s">
        <v>139</v>
      </c>
      <c r="B20" s="108">
        <v>3289</v>
      </c>
      <c r="C20" s="108">
        <v>3927</v>
      </c>
      <c r="D20" s="108">
        <v>7216</v>
      </c>
      <c r="E20" s="108">
        <v>3982</v>
      </c>
    </row>
    <row r="21" spans="1:11" ht="27.75" hidden="1" customHeight="1" thickBot="1" x14ac:dyDescent="0.75">
      <c r="A21" s="107" t="s">
        <v>140</v>
      </c>
      <c r="B21" s="108">
        <v>5181</v>
      </c>
      <c r="C21" s="108">
        <v>5768</v>
      </c>
      <c r="D21" s="108">
        <v>10949</v>
      </c>
      <c r="E21" s="108">
        <v>6613</v>
      </c>
    </row>
    <row r="22" spans="1:11" ht="27" hidden="1" customHeight="1" thickBot="1" x14ac:dyDescent="0.75">
      <c r="A22" s="107" t="s">
        <v>217</v>
      </c>
      <c r="B22" s="108">
        <v>2633</v>
      </c>
      <c r="C22" s="108">
        <v>2935</v>
      </c>
      <c r="D22" s="108">
        <v>5568</v>
      </c>
      <c r="E22" s="108">
        <v>3026</v>
      </c>
    </row>
    <row r="23" spans="1:11" ht="27.75" hidden="1" customHeight="1" thickBot="1" x14ac:dyDescent="0.75">
      <c r="A23" s="107" t="s">
        <v>218</v>
      </c>
      <c r="B23" s="108">
        <v>30592</v>
      </c>
      <c r="C23" s="108">
        <v>31448</v>
      </c>
      <c r="D23" s="108">
        <v>62040</v>
      </c>
      <c r="E23" s="108">
        <v>35118</v>
      </c>
    </row>
    <row r="24" spans="1:11" ht="27.75" hidden="1" customHeight="1" thickBot="1" x14ac:dyDescent="0.75">
      <c r="A24" s="107" t="s">
        <v>132</v>
      </c>
      <c r="B24" s="109">
        <v>455</v>
      </c>
      <c r="C24" s="109">
        <v>472</v>
      </c>
      <c r="D24" s="109">
        <v>927</v>
      </c>
      <c r="E24" s="109">
        <v>327</v>
      </c>
    </row>
    <row r="25" spans="1:11" ht="27.75" hidden="1" customHeight="1" thickBot="1" x14ac:dyDescent="0.75">
      <c r="A25" s="107" t="s">
        <v>134</v>
      </c>
      <c r="B25" s="109">
        <v>802</v>
      </c>
      <c r="C25" s="109">
        <v>867</v>
      </c>
      <c r="D25" s="108">
        <v>1669</v>
      </c>
      <c r="E25" s="109">
        <v>732</v>
      </c>
    </row>
    <row r="26" spans="1:11" ht="27.75" hidden="1" customHeight="1" thickBot="1" x14ac:dyDescent="0.75">
      <c r="A26" s="107" t="s">
        <v>351</v>
      </c>
      <c r="B26" s="108">
        <v>6849</v>
      </c>
      <c r="C26" s="108">
        <v>5698</v>
      </c>
      <c r="D26" s="108">
        <v>12547</v>
      </c>
      <c r="E26" s="108">
        <v>7308</v>
      </c>
    </row>
    <row r="27" spans="1:11" ht="27.75" hidden="1" customHeight="1" thickBot="1" x14ac:dyDescent="0.75">
      <c r="A27" s="107" t="s">
        <v>352</v>
      </c>
      <c r="B27" s="108">
        <v>1986</v>
      </c>
      <c r="C27" s="108">
        <v>2092</v>
      </c>
      <c r="D27" s="108">
        <v>4078</v>
      </c>
      <c r="E27" s="108">
        <v>4080</v>
      </c>
    </row>
    <row r="28" spans="1:11" ht="27.75" hidden="1" customHeight="1" thickBot="1" x14ac:dyDescent="0.75">
      <c r="A28" s="107" t="s">
        <v>141</v>
      </c>
      <c r="B28" s="108">
        <v>1743</v>
      </c>
      <c r="C28" s="108">
        <v>1738</v>
      </c>
      <c r="D28" s="108">
        <v>3481</v>
      </c>
      <c r="E28" s="108">
        <v>1609</v>
      </c>
    </row>
    <row r="29" spans="1:11" ht="27" customHeight="1" thickBot="1" x14ac:dyDescent="0.75">
      <c r="A29" s="110" t="s">
        <v>2</v>
      </c>
      <c r="B29" s="106">
        <f>SUM(B3:B28)</f>
        <v>155589</v>
      </c>
      <c r="C29" s="106">
        <f>SUM(C3:C28)</f>
        <v>167018</v>
      </c>
      <c r="D29" s="106">
        <f>SUM(D3:D28)</f>
        <v>322607</v>
      </c>
      <c r="E29" s="106">
        <f>SUM(E3:E28)</f>
        <v>187848</v>
      </c>
      <c r="G29" s="104" t="s">
        <v>2</v>
      </c>
      <c r="H29" s="120">
        <v>155589</v>
      </c>
      <c r="I29" s="120">
        <v>167018</v>
      </c>
      <c r="J29" s="120">
        <v>322607</v>
      </c>
      <c r="K29" s="120">
        <v>187848</v>
      </c>
    </row>
    <row r="30" spans="1:11" ht="27.75" hidden="1" customHeight="1" thickBot="1" x14ac:dyDescent="0.75">
      <c r="A30" s="107" t="s">
        <v>349</v>
      </c>
      <c r="B30" s="108">
        <v>2111</v>
      </c>
      <c r="C30" s="108">
        <v>2286</v>
      </c>
      <c r="D30" s="108">
        <v>4397</v>
      </c>
      <c r="E30" s="108">
        <v>1813</v>
      </c>
      <c r="H30" s="120"/>
      <c r="I30" s="120"/>
      <c r="J30" s="120"/>
      <c r="K30" s="120"/>
    </row>
    <row r="31" spans="1:11" ht="27.75" hidden="1" customHeight="1" thickBot="1" x14ac:dyDescent="0.75">
      <c r="A31" s="107" t="s">
        <v>350</v>
      </c>
      <c r="B31" s="108">
        <v>1174</v>
      </c>
      <c r="C31" s="108">
        <v>1250</v>
      </c>
      <c r="D31" s="108">
        <v>2424</v>
      </c>
      <c r="E31" s="108">
        <v>1110</v>
      </c>
      <c r="H31" s="120"/>
      <c r="I31" s="120"/>
      <c r="J31" s="120"/>
      <c r="K31" s="120"/>
    </row>
    <row r="32" spans="1:11" ht="27.75" hidden="1" customHeight="1" thickBot="1" x14ac:dyDescent="0.75">
      <c r="A32" s="107" t="s">
        <v>142</v>
      </c>
      <c r="B32" s="108">
        <v>4739</v>
      </c>
      <c r="C32" s="108">
        <v>4947</v>
      </c>
      <c r="D32" s="108">
        <v>9686</v>
      </c>
      <c r="E32" s="108">
        <v>4923</v>
      </c>
      <c r="H32" s="120"/>
      <c r="I32" s="120"/>
      <c r="J32" s="120"/>
      <c r="K32" s="120"/>
    </row>
    <row r="33" spans="1:11" ht="27.75" hidden="1" customHeight="1" thickBot="1" x14ac:dyDescent="0.75">
      <c r="A33" s="107" t="s">
        <v>143</v>
      </c>
      <c r="B33" s="108">
        <v>7419</v>
      </c>
      <c r="C33" s="108">
        <v>7570</v>
      </c>
      <c r="D33" s="108">
        <v>14989</v>
      </c>
      <c r="E33" s="108">
        <v>5409</v>
      </c>
      <c r="H33" s="120"/>
      <c r="I33" s="120"/>
      <c r="J33" s="120"/>
      <c r="K33" s="120"/>
    </row>
    <row r="34" spans="1:11" ht="27.75" hidden="1" customHeight="1" thickBot="1" x14ac:dyDescent="0.75">
      <c r="A34" s="107" t="s">
        <v>144</v>
      </c>
      <c r="B34" s="108">
        <v>2668</v>
      </c>
      <c r="C34" s="108">
        <v>2778</v>
      </c>
      <c r="D34" s="108">
        <v>5446</v>
      </c>
      <c r="E34" s="108">
        <v>2224</v>
      </c>
      <c r="H34" s="120"/>
      <c r="I34" s="120"/>
      <c r="J34" s="120"/>
      <c r="K34" s="120"/>
    </row>
    <row r="35" spans="1:11" ht="27.75" hidden="1" customHeight="1" thickBot="1" x14ac:dyDescent="0.75">
      <c r="A35" s="107" t="s">
        <v>145</v>
      </c>
      <c r="B35" s="108">
        <v>2767</v>
      </c>
      <c r="C35" s="108">
        <v>2919</v>
      </c>
      <c r="D35" s="108">
        <v>5686</v>
      </c>
      <c r="E35" s="108">
        <v>3173</v>
      </c>
      <c r="H35" s="120"/>
      <c r="I35" s="120"/>
      <c r="J35" s="120"/>
      <c r="K35" s="120"/>
    </row>
    <row r="36" spans="1:11" ht="27.75" hidden="1" customHeight="1" thickBot="1" x14ac:dyDescent="0.75">
      <c r="A36" s="107" t="s">
        <v>146</v>
      </c>
      <c r="B36" s="108">
        <v>2746</v>
      </c>
      <c r="C36" s="108">
        <v>2780</v>
      </c>
      <c r="D36" s="108">
        <v>5526</v>
      </c>
      <c r="E36" s="108">
        <v>2042</v>
      </c>
      <c r="H36" s="120"/>
      <c r="I36" s="120"/>
      <c r="J36" s="120"/>
      <c r="K36" s="120"/>
    </row>
    <row r="37" spans="1:11" ht="27.75" hidden="1" customHeight="1" thickBot="1" x14ac:dyDescent="0.75">
      <c r="A37" s="107" t="s">
        <v>147</v>
      </c>
      <c r="B37" s="108">
        <v>4900</v>
      </c>
      <c r="C37" s="108">
        <v>5076</v>
      </c>
      <c r="D37" s="108">
        <v>9976</v>
      </c>
      <c r="E37" s="108">
        <v>5015</v>
      </c>
      <c r="H37" s="120"/>
      <c r="I37" s="120"/>
      <c r="J37" s="120"/>
      <c r="K37" s="120"/>
    </row>
    <row r="38" spans="1:11" ht="27.75" hidden="1" customHeight="1" thickBot="1" x14ac:dyDescent="0.75">
      <c r="A38" s="107" t="s">
        <v>148</v>
      </c>
      <c r="B38" s="108">
        <v>7970</v>
      </c>
      <c r="C38" s="108">
        <v>7985</v>
      </c>
      <c r="D38" s="108">
        <v>15955</v>
      </c>
      <c r="E38" s="108">
        <v>6928</v>
      </c>
      <c r="H38" s="120"/>
      <c r="I38" s="120"/>
      <c r="J38" s="120"/>
      <c r="K38" s="120"/>
    </row>
    <row r="39" spans="1:11" ht="27.75" hidden="1" customHeight="1" thickBot="1" x14ac:dyDescent="0.75">
      <c r="A39" s="107" t="s">
        <v>149</v>
      </c>
      <c r="B39" s="108">
        <v>3755</v>
      </c>
      <c r="C39" s="108">
        <v>3571</v>
      </c>
      <c r="D39" s="108">
        <v>7326</v>
      </c>
      <c r="E39" s="108">
        <v>3334</v>
      </c>
      <c r="H39" s="120"/>
      <c r="I39" s="120"/>
      <c r="J39" s="120"/>
      <c r="K39" s="120"/>
    </row>
    <row r="40" spans="1:11" ht="27.75" customHeight="1" thickBot="1" x14ac:dyDescent="0.75">
      <c r="A40" s="110" t="s">
        <v>29</v>
      </c>
      <c r="B40" s="106">
        <f>SUM(B30:B39)</f>
        <v>40249</v>
      </c>
      <c r="C40" s="106">
        <f>SUM(C30:C39)</f>
        <v>41162</v>
      </c>
      <c r="D40" s="106">
        <f>SUM(D30:D39)</f>
        <v>81411</v>
      </c>
      <c r="E40" s="106">
        <f>SUM(E30:E39)</f>
        <v>35971</v>
      </c>
      <c r="G40" s="104" t="s">
        <v>29</v>
      </c>
      <c r="H40" s="120">
        <v>40249</v>
      </c>
      <c r="I40" s="120">
        <v>41162</v>
      </c>
      <c r="J40" s="120">
        <v>81411</v>
      </c>
      <c r="K40" s="120">
        <v>35971</v>
      </c>
    </row>
    <row r="41" spans="1:11" ht="27.75" hidden="1" customHeight="1" thickBot="1" x14ac:dyDescent="0.75">
      <c r="A41" s="107" t="s">
        <v>348</v>
      </c>
      <c r="B41" s="108">
        <v>4078</v>
      </c>
      <c r="C41" s="108">
        <v>3859</v>
      </c>
      <c r="D41" s="108">
        <v>7937</v>
      </c>
      <c r="E41" s="108">
        <v>2574</v>
      </c>
      <c r="H41" s="120"/>
      <c r="I41" s="120"/>
      <c r="J41" s="120"/>
      <c r="K41" s="120"/>
    </row>
    <row r="42" spans="1:11" ht="27.75" hidden="1" customHeight="1" thickBot="1" x14ac:dyDescent="0.75">
      <c r="A42" s="107" t="s">
        <v>150</v>
      </c>
      <c r="B42" s="108">
        <v>2003</v>
      </c>
      <c r="C42" s="108">
        <v>1902</v>
      </c>
      <c r="D42" s="108">
        <v>3905</v>
      </c>
      <c r="E42" s="108">
        <v>1300</v>
      </c>
      <c r="H42" s="120"/>
      <c r="I42" s="120"/>
      <c r="J42" s="120"/>
      <c r="K42" s="120"/>
    </row>
    <row r="43" spans="1:11" ht="27.75" hidden="1" customHeight="1" thickBot="1" x14ac:dyDescent="0.75">
      <c r="A43" s="107" t="s">
        <v>151</v>
      </c>
      <c r="B43" s="108">
        <v>2065</v>
      </c>
      <c r="C43" s="108">
        <v>2031</v>
      </c>
      <c r="D43" s="108">
        <v>4096</v>
      </c>
      <c r="E43" s="108">
        <v>1364</v>
      </c>
      <c r="H43" s="120"/>
      <c r="I43" s="120"/>
      <c r="J43" s="120"/>
      <c r="K43" s="120"/>
    </row>
    <row r="44" spans="1:11" ht="27.75" hidden="1" customHeight="1" thickBot="1" x14ac:dyDescent="0.75">
      <c r="A44" s="107" t="s">
        <v>152</v>
      </c>
      <c r="B44" s="108">
        <v>1688</v>
      </c>
      <c r="C44" s="108">
        <v>1707</v>
      </c>
      <c r="D44" s="108">
        <v>3395</v>
      </c>
      <c r="E44" s="108">
        <v>1009</v>
      </c>
      <c r="H44" s="120"/>
      <c r="I44" s="120"/>
      <c r="J44" s="120"/>
      <c r="K44" s="120"/>
    </row>
    <row r="45" spans="1:11" ht="27.75" hidden="1" customHeight="1" thickBot="1" x14ac:dyDescent="0.75">
      <c r="A45" s="107" t="s">
        <v>153</v>
      </c>
      <c r="B45" s="108">
        <v>1848</v>
      </c>
      <c r="C45" s="108">
        <v>1861</v>
      </c>
      <c r="D45" s="108">
        <v>3709</v>
      </c>
      <c r="E45" s="108">
        <v>1395</v>
      </c>
      <c r="H45" s="120"/>
      <c r="I45" s="120"/>
      <c r="J45" s="120"/>
      <c r="K45" s="120"/>
    </row>
    <row r="46" spans="1:11" ht="27.75" customHeight="1" thickBot="1" x14ac:dyDescent="0.75">
      <c r="A46" s="110" t="s">
        <v>30</v>
      </c>
      <c r="B46" s="106">
        <f>SUM(B41:B45)</f>
        <v>11682</v>
      </c>
      <c r="C46" s="106">
        <f>SUM(C41:C45)</f>
        <v>11360</v>
      </c>
      <c r="D46" s="106">
        <f>SUM(D41:D45)</f>
        <v>23042</v>
      </c>
      <c r="E46" s="106">
        <f>SUM(E41:E45)</f>
        <v>7642</v>
      </c>
      <c r="G46" s="104" t="s">
        <v>30</v>
      </c>
      <c r="H46" s="120">
        <v>11682</v>
      </c>
      <c r="I46" s="120">
        <v>11360</v>
      </c>
      <c r="J46" s="120">
        <v>23042</v>
      </c>
      <c r="K46" s="120">
        <v>7642</v>
      </c>
    </row>
    <row r="47" spans="1:11" ht="27.75" hidden="1" customHeight="1" thickBot="1" x14ac:dyDescent="0.75">
      <c r="A47" s="107" t="s">
        <v>202</v>
      </c>
      <c r="B47" s="108">
        <v>8697</v>
      </c>
      <c r="C47" s="108">
        <v>9172</v>
      </c>
      <c r="D47" s="108">
        <v>17869</v>
      </c>
      <c r="E47" s="108">
        <v>7764</v>
      </c>
      <c r="H47" s="120"/>
      <c r="I47" s="120"/>
      <c r="J47" s="120"/>
      <c r="K47" s="120"/>
    </row>
    <row r="48" spans="1:11" ht="27.75" hidden="1" customHeight="1" thickBot="1" x14ac:dyDescent="0.75">
      <c r="A48" s="107" t="s">
        <v>154</v>
      </c>
      <c r="B48" s="108">
        <v>6899</v>
      </c>
      <c r="C48" s="108">
        <v>8050</v>
      </c>
      <c r="D48" s="108">
        <v>14949</v>
      </c>
      <c r="E48" s="108">
        <v>9015</v>
      </c>
      <c r="H48" s="120"/>
      <c r="I48" s="120"/>
      <c r="J48" s="120"/>
      <c r="K48" s="120"/>
    </row>
    <row r="49" spans="1:11" ht="27.75" hidden="1" customHeight="1" thickBot="1" x14ac:dyDescent="0.75">
      <c r="A49" s="107" t="s">
        <v>205</v>
      </c>
      <c r="B49" s="108">
        <v>3936</v>
      </c>
      <c r="C49" s="108">
        <v>4428</v>
      </c>
      <c r="D49" s="108">
        <v>8364</v>
      </c>
      <c r="E49" s="108">
        <v>4127</v>
      </c>
      <c r="H49" s="120"/>
      <c r="I49" s="120"/>
      <c r="J49" s="120"/>
      <c r="K49" s="120"/>
    </row>
    <row r="50" spans="1:11" ht="27.75" hidden="1" customHeight="1" thickBot="1" x14ac:dyDescent="0.75">
      <c r="A50" s="107" t="s">
        <v>206</v>
      </c>
      <c r="B50" s="108">
        <v>28315</v>
      </c>
      <c r="C50" s="108">
        <v>35358</v>
      </c>
      <c r="D50" s="108">
        <v>63673</v>
      </c>
      <c r="E50" s="108">
        <v>38610</v>
      </c>
      <c r="H50" s="120"/>
      <c r="I50" s="120"/>
      <c r="J50" s="120"/>
      <c r="K50" s="120"/>
    </row>
    <row r="51" spans="1:11" ht="27.75" hidden="1" customHeight="1" thickBot="1" x14ac:dyDescent="0.75">
      <c r="A51" s="107" t="s">
        <v>347</v>
      </c>
      <c r="B51" s="108">
        <v>12190</v>
      </c>
      <c r="C51" s="108">
        <v>13320</v>
      </c>
      <c r="D51" s="108">
        <v>25510</v>
      </c>
      <c r="E51" s="108">
        <v>10914</v>
      </c>
      <c r="H51" s="120"/>
      <c r="I51" s="120"/>
      <c r="J51" s="120"/>
      <c r="K51" s="120"/>
    </row>
    <row r="52" spans="1:11" ht="27.75" hidden="1" customHeight="1" thickBot="1" x14ac:dyDescent="0.75">
      <c r="A52" s="107" t="s">
        <v>215</v>
      </c>
      <c r="B52" s="108">
        <v>4735</v>
      </c>
      <c r="C52" s="108">
        <v>4987</v>
      </c>
      <c r="D52" s="108">
        <v>9722</v>
      </c>
      <c r="E52" s="108">
        <v>6238</v>
      </c>
      <c r="H52" s="120"/>
      <c r="I52" s="120"/>
      <c r="J52" s="120"/>
      <c r="K52" s="120"/>
    </row>
    <row r="53" spans="1:11" ht="27.75" hidden="1" customHeight="1" thickBot="1" x14ac:dyDescent="0.75">
      <c r="A53" s="107" t="s">
        <v>154</v>
      </c>
      <c r="B53" s="109">
        <v>354</v>
      </c>
      <c r="C53" s="109">
        <v>367</v>
      </c>
      <c r="D53" s="109">
        <v>721</v>
      </c>
      <c r="E53" s="109">
        <v>299</v>
      </c>
      <c r="H53" s="120"/>
      <c r="I53" s="120"/>
      <c r="J53" s="120"/>
      <c r="K53" s="120"/>
    </row>
    <row r="54" spans="1:11" ht="27.75" hidden="1" customHeight="1" thickBot="1" x14ac:dyDescent="0.75">
      <c r="A54" s="107" t="s">
        <v>203</v>
      </c>
      <c r="B54" s="109">
        <v>32</v>
      </c>
      <c r="C54" s="109">
        <v>46</v>
      </c>
      <c r="D54" s="109">
        <v>78</v>
      </c>
      <c r="E54" s="109">
        <v>132</v>
      </c>
      <c r="H54" s="120"/>
      <c r="I54" s="120"/>
      <c r="J54" s="120"/>
      <c r="K54" s="120"/>
    </row>
    <row r="55" spans="1:11" ht="16.5" hidden="1" customHeight="1" thickBot="1" x14ac:dyDescent="0.75">
      <c r="A55" s="107" t="s">
        <v>215</v>
      </c>
      <c r="B55" s="108">
        <v>4913</v>
      </c>
      <c r="C55" s="108">
        <v>5111</v>
      </c>
      <c r="D55" s="108">
        <v>10024</v>
      </c>
      <c r="E55" s="108">
        <v>10287</v>
      </c>
      <c r="H55" s="120"/>
      <c r="I55" s="120"/>
      <c r="J55" s="120"/>
      <c r="K55" s="120"/>
    </row>
    <row r="56" spans="1:11" ht="27.75" hidden="1" customHeight="1" thickBot="1" x14ac:dyDescent="0.75">
      <c r="A56" s="107" t="s">
        <v>175</v>
      </c>
      <c r="B56" s="108">
        <v>28855</v>
      </c>
      <c r="C56" s="108">
        <v>35059</v>
      </c>
      <c r="D56" s="108">
        <v>63914</v>
      </c>
      <c r="E56" s="108">
        <v>86547</v>
      </c>
      <c r="H56" s="120"/>
      <c r="I56" s="120"/>
      <c r="J56" s="120"/>
      <c r="K56" s="120"/>
    </row>
    <row r="57" spans="1:11" ht="27.75" hidden="1" customHeight="1" thickBot="1" x14ac:dyDescent="0.75">
      <c r="A57" s="107" t="s">
        <v>154</v>
      </c>
      <c r="B57" s="109">
        <v>926</v>
      </c>
      <c r="C57" s="108">
        <v>1001</v>
      </c>
      <c r="D57" s="108">
        <v>1927</v>
      </c>
      <c r="E57" s="109">
        <v>979</v>
      </c>
      <c r="H57" s="120"/>
      <c r="I57" s="120"/>
      <c r="J57" s="120"/>
      <c r="K57" s="120"/>
    </row>
    <row r="58" spans="1:11" ht="27.75" hidden="1" customHeight="1" thickBot="1" x14ac:dyDescent="0.75">
      <c r="A58" s="107" t="s">
        <v>214</v>
      </c>
      <c r="B58" s="109">
        <v>73</v>
      </c>
      <c r="C58" s="109">
        <v>98</v>
      </c>
      <c r="D58" s="109">
        <v>171</v>
      </c>
      <c r="E58" s="109">
        <v>39</v>
      </c>
      <c r="H58" s="120"/>
      <c r="I58" s="120"/>
      <c r="J58" s="120"/>
      <c r="K58" s="120"/>
    </row>
    <row r="59" spans="1:11" ht="27.75" hidden="1" customHeight="1" thickBot="1" x14ac:dyDescent="0.75">
      <c r="A59" s="107" t="s">
        <v>221</v>
      </c>
      <c r="B59" s="108">
        <v>21362</v>
      </c>
      <c r="C59" s="108">
        <v>23341</v>
      </c>
      <c r="D59" s="108">
        <v>44703</v>
      </c>
      <c r="E59" s="108">
        <v>27289</v>
      </c>
      <c r="H59" s="120"/>
      <c r="I59" s="120"/>
      <c r="J59" s="120"/>
      <c r="K59" s="120"/>
    </row>
    <row r="60" spans="1:11" ht="27.75" hidden="1" customHeight="1" thickBot="1" x14ac:dyDescent="0.75">
      <c r="A60" s="107" t="s">
        <v>155</v>
      </c>
      <c r="B60" s="108">
        <v>2963</v>
      </c>
      <c r="C60" s="108">
        <v>2978</v>
      </c>
      <c r="D60" s="108">
        <v>5941</v>
      </c>
      <c r="E60" s="108">
        <v>2491</v>
      </c>
      <c r="H60" s="120"/>
      <c r="I60" s="120"/>
      <c r="J60" s="120"/>
      <c r="K60" s="120"/>
    </row>
    <row r="61" spans="1:11" ht="27.75" customHeight="1" thickBot="1" x14ac:dyDescent="0.75">
      <c r="A61" s="110" t="s">
        <v>31</v>
      </c>
      <c r="B61" s="106">
        <f>SUM(B47:B60)</f>
        <v>124250</v>
      </c>
      <c r="C61" s="106">
        <f>SUM(C47:C60)</f>
        <v>143316</v>
      </c>
      <c r="D61" s="106">
        <f>SUM(D47:D60)</f>
        <v>267566</v>
      </c>
      <c r="E61" s="106">
        <f>SUM(E47:E60)</f>
        <v>204731</v>
      </c>
      <c r="G61" s="104" t="s">
        <v>31</v>
      </c>
      <c r="H61" s="120">
        <v>124250</v>
      </c>
      <c r="I61" s="120">
        <v>143316</v>
      </c>
      <c r="J61" s="120">
        <v>267566</v>
      </c>
      <c r="K61" s="120">
        <v>204731</v>
      </c>
    </row>
    <row r="62" spans="1:11" ht="27.75" hidden="1" customHeight="1" thickBot="1" x14ac:dyDescent="0.75">
      <c r="A62" s="107" t="s">
        <v>213</v>
      </c>
      <c r="B62" s="108">
        <v>4845</v>
      </c>
      <c r="C62" s="108">
        <v>4926</v>
      </c>
      <c r="D62" s="108">
        <v>9771</v>
      </c>
      <c r="E62" s="108">
        <v>6668</v>
      </c>
      <c r="H62" s="120"/>
      <c r="I62" s="120"/>
      <c r="J62" s="120"/>
      <c r="K62" s="120"/>
    </row>
    <row r="63" spans="1:11" ht="27.75" hidden="1" customHeight="1" thickBot="1" x14ac:dyDescent="0.75">
      <c r="A63" s="107" t="s">
        <v>157</v>
      </c>
      <c r="B63" s="108">
        <v>1130</v>
      </c>
      <c r="C63" s="108">
        <v>1244</v>
      </c>
      <c r="D63" s="108">
        <v>2374</v>
      </c>
      <c r="E63" s="108">
        <v>1049</v>
      </c>
      <c r="H63" s="120"/>
      <c r="I63" s="120"/>
      <c r="J63" s="120"/>
      <c r="K63" s="120"/>
    </row>
    <row r="64" spans="1:11" ht="27.75" hidden="1" customHeight="1" thickBot="1" x14ac:dyDescent="0.75">
      <c r="A64" s="107" t="s">
        <v>158</v>
      </c>
      <c r="B64" s="108">
        <v>1637</v>
      </c>
      <c r="C64" s="108">
        <v>1664</v>
      </c>
      <c r="D64" s="108">
        <v>3301</v>
      </c>
      <c r="E64" s="108">
        <v>2158</v>
      </c>
      <c r="H64" s="120"/>
      <c r="I64" s="120"/>
      <c r="J64" s="120"/>
      <c r="K64" s="120"/>
    </row>
    <row r="65" spans="1:11" ht="27.75" hidden="1" customHeight="1" thickBot="1" x14ac:dyDescent="0.75">
      <c r="A65" s="107" t="s">
        <v>346</v>
      </c>
      <c r="B65" s="108">
        <v>2305</v>
      </c>
      <c r="C65" s="108">
        <v>2472</v>
      </c>
      <c r="D65" s="108">
        <v>4777</v>
      </c>
      <c r="E65" s="108">
        <v>2492</v>
      </c>
      <c r="H65" s="120"/>
      <c r="I65" s="120"/>
      <c r="J65" s="120"/>
      <c r="K65" s="120"/>
    </row>
    <row r="66" spans="1:11" ht="27.75" hidden="1" customHeight="1" thickBot="1" x14ac:dyDescent="0.75">
      <c r="A66" s="107" t="s">
        <v>156</v>
      </c>
      <c r="B66" s="108">
        <v>2090</v>
      </c>
      <c r="C66" s="108">
        <v>2219</v>
      </c>
      <c r="D66" s="108">
        <v>4309</v>
      </c>
      <c r="E66" s="108">
        <v>2843</v>
      </c>
      <c r="H66" s="120"/>
      <c r="I66" s="120"/>
      <c r="J66" s="120"/>
      <c r="K66" s="120"/>
    </row>
    <row r="67" spans="1:11" ht="13.5" hidden="1" customHeight="1" thickBot="1" x14ac:dyDescent="0.75">
      <c r="A67" s="107" t="s">
        <v>157</v>
      </c>
      <c r="B67" s="108">
        <v>2628</v>
      </c>
      <c r="C67" s="108">
        <v>2813</v>
      </c>
      <c r="D67" s="108">
        <v>5441</v>
      </c>
      <c r="E67" s="108">
        <v>2411</v>
      </c>
      <c r="H67" s="120"/>
      <c r="I67" s="120"/>
      <c r="J67" s="120"/>
      <c r="K67" s="120"/>
    </row>
    <row r="68" spans="1:11" ht="27.75" hidden="1" customHeight="1" thickBot="1" x14ac:dyDescent="0.75">
      <c r="A68" s="107" t="s">
        <v>158</v>
      </c>
      <c r="B68" s="109">
        <v>906</v>
      </c>
      <c r="C68" s="109">
        <v>954</v>
      </c>
      <c r="D68" s="108">
        <v>1860</v>
      </c>
      <c r="E68" s="109">
        <v>741</v>
      </c>
      <c r="H68" s="120"/>
      <c r="I68" s="120"/>
      <c r="J68" s="120"/>
      <c r="K68" s="120"/>
    </row>
    <row r="69" spans="1:11" ht="27.75" hidden="1" customHeight="1" thickBot="1" x14ac:dyDescent="0.75">
      <c r="A69" s="107" t="s">
        <v>159</v>
      </c>
      <c r="B69" s="108">
        <v>2779</v>
      </c>
      <c r="C69" s="108">
        <v>2885</v>
      </c>
      <c r="D69" s="108">
        <v>5664</v>
      </c>
      <c r="E69" s="108">
        <v>2663</v>
      </c>
      <c r="H69" s="120"/>
      <c r="I69" s="120"/>
      <c r="J69" s="120"/>
      <c r="K69" s="120"/>
    </row>
    <row r="70" spans="1:11" ht="27.75" hidden="1" customHeight="1" thickBot="1" x14ac:dyDescent="0.75">
      <c r="A70" s="107" t="s">
        <v>160</v>
      </c>
      <c r="B70" s="108">
        <v>1544</v>
      </c>
      <c r="C70" s="108">
        <v>1633</v>
      </c>
      <c r="D70" s="108">
        <v>3177</v>
      </c>
      <c r="E70" s="109">
        <v>912</v>
      </c>
      <c r="H70" s="120"/>
      <c r="I70" s="120"/>
      <c r="J70" s="120"/>
      <c r="K70" s="120"/>
    </row>
    <row r="71" spans="1:11" ht="27.75" hidden="1" customHeight="1" thickBot="1" x14ac:dyDescent="0.75">
      <c r="A71" s="107" t="s">
        <v>161</v>
      </c>
      <c r="B71" s="108">
        <v>1729</v>
      </c>
      <c r="C71" s="108">
        <v>1799</v>
      </c>
      <c r="D71" s="108">
        <v>3528</v>
      </c>
      <c r="E71" s="108">
        <v>8381</v>
      </c>
      <c r="H71" s="120"/>
      <c r="I71" s="120"/>
      <c r="J71" s="120"/>
      <c r="K71" s="120"/>
    </row>
    <row r="72" spans="1:11" ht="27.75" hidden="1" customHeight="1" thickBot="1" x14ac:dyDescent="0.75">
      <c r="A72" s="107" t="s">
        <v>162</v>
      </c>
      <c r="B72" s="108">
        <v>1261</v>
      </c>
      <c r="C72" s="108">
        <v>1320</v>
      </c>
      <c r="D72" s="108">
        <v>2581</v>
      </c>
      <c r="E72" s="109">
        <v>777</v>
      </c>
      <c r="H72" s="120"/>
      <c r="I72" s="120"/>
      <c r="J72" s="120"/>
      <c r="K72" s="120"/>
    </row>
    <row r="73" spans="1:11" ht="27.75" hidden="1" customHeight="1" thickBot="1" x14ac:dyDescent="0.75">
      <c r="A73" s="107" t="s">
        <v>163</v>
      </c>
      <c r="B73" s="108">
        <v>2958</v>
      </c>
      <c r="C73" s="108">
        <v>2981</v>
      </c>
      <c r="D73" s="108">
        <v>5939</v>
      </c>
      <c r="E73" s="108">
        <v>2377</v>
      </c>
      <c r="H73" s="120"/>
      <c r="I73" s="120"/>
      <c r="J73" s="120"/>
      <c r="K73" s="120"/>
    </row>
    <row r="74" spans="1:11" ht="27.75" hidden="1" customHeight="1" thickBot="1" x14ac:dyDescent="0.75">
      <c r="A74" s="107" t="s">
        <v>164</v>
      </c>
      <c r="B74" s="108">
        <v>1329</v>
      </c>
      <c r="C74" s="108">
        <v>1307</v>
      </c>
      <c r="D74" s="108">
        <v>2636</v>
      </c>
      <c r="E74" s="109">
        <v>806</v>
      </c>
      <c r="H74" s="120"/>
      <c r="I74" s="120"/>
      <c r="J74" s="120"/>
      <c r="K74" s="120"/>
    </row>
    <row r="75" spans="1:11" ht="27.75" hidden="1" customHeight="1" thickBot="1" x14ac:dyDescent="0.75">
      <c r="A75" s="107" t="s">
        <v>165</v>
      </c>
      <c r="B75" s="109">
        <v>577</v>
      </c>
      <c r="C75" s="109">
        <v>621</v>
      </c>
      <c r="D75" s="108">
        <v>1198</v>
      </c>
      <c r="E75" s="109">
        <v>295</v>
      </c>
      <c r="H75" s="120"/>
      <c r="I75" s="120"/>
      <c r="J75" s="120"/>
      <c r="K75" s="120"/>
    </row>
    <row r="76" spans="1:11" ht="27.75" customHeight="1" thickBot="1" x14ac:dyDescent="0.75">
      <c r="A76" s="110" t="s">
        <v>32</v>
      </c>
      <c r="B76" s="106">
        <f>SUM(B62:B75)</f>
        <v>27718</v>
      </c>
      <c r="C76" s="106">
        <f>SUM(C62:C75)</f>
        <v>28838</v>
      </c>
      <c r="D76" s="106">
        <f>SUM(D62:D75)</f>
        <v>56556</v>
      </c>
      <c r="E76" s="106">
        <f>SUM(E62:E75)</f>
        <v>34573</v>
      </c>
      <c r="G76" s="104" t="s">
        <v>32</v>
      </c>
      <c r="H76" s="120">
        <v>27718</v>
      </c>
      <c r="I76" s="120">
        <v>28838</v>
      </c>
      <c r="J76" s="120">
        <v>56556</v>
      </c>
      <c r="K76" s="120">
        <v>34573</v>
      </c>
    </row>
    <row r="77" spans="1:11" ht="27.75" hidden="1" customHeight="1" thickBot="1" x14ac:dyDescent="0.75">
      <c r="A77" s="107" t="s">
        <v>353</v>
      </c>
      <c r="B77" s="108">
        <v>5134</v>
      </c>
      <c r="C77" s="108">
        <v>6133</v>
      </c>
      <c r="D77" s="108">
        <v>11267</v>
      </c>
      <c r="E77" s="108">
        <v>4586</v>
      </c>
      <c r="H77" s="120"/>
      <c r="I77" s="120"/>
      <c r="J77" s="120"/>
      <c r="K77" s="120"/>
    </row>
    <row r="78" spans="1:11" ht="27.75" hidden="1" customHeight="1" thickBot="1" x14ac:dyDescent="0.75">
      <c r="A78" s="107" t="s">
        <v>201</v>
      </c>
      <c r="B78" s="108">
        <v>6526</v>
      </c>
      <c r="C78" s="108">
        <v>6890</v>
      </c>
      <c r="D78" s="108">
        <v>13416</v>
      </c>
      <c r="E78" s="108">
        <v>3716</v>
      </c>
      <c r="H78" s="120"/>
      <c r="I78" s="120"/>
      <c r="J78" s="120"/>
      <c r="K78" s="120"/>
    </row>
    <row r="79" spans="1:11" ht="27.75" hidden="1" customHeight="1" thickBot="1" x14ac:dyDescent="0.75">
      <c r="A79" s="107" t="s">
        <v>166</v>
      </c>
      <c r="B79" s="108">
        <v>2558</v>
      </c>
      <c r="C79" s="108">
        <v>2642</v>
      </c>
      <c r="D79" s="108">
        <v>5200</v>
      </c>
      <c r="E79" s="108">
        <v>1566</v>
      </c>
      <c r="H79" s="120"/>
      <c r="I79" s="120"/>
      <c r="J79" s="120"/>
      <c r="K79" s="120"/>
    </row>
    <row r="80" spans="1:11" ht="27.75" hidden="1" customHeight="1" thickBot="1" x14ac:dyDescent="0.75">
      <c r="A80" s="107" t="s">
        <v>167</v>
      </c>
      <c r="B80" s="108">
        <v>1279</v>
      </c>
      <c r="C80" s="108">
        <v>1462</v>
      </c>
      <c r="D80" s="108">
        <v>2741</v>
      </c>
      <c r="E80" s="109">
        <v>886</v>
      </c>
      <c r="H80" s="120"/>
      <c r="I80" s="120"/>
      <c r="J80" s="120"/>
      <c r="K80" s="120"/>
    </row>
    <row r="81" spans="1:11" ht="27.75" hidden="1" customHeight="1" thickBot="1" x14ac:dyDescent="0.75">
      <c r="A81" s="107" t="s">
        <v>168</v>
      </c>
      <c r="B81" s="108">
        <v>2560</v>
      </c>
      <c r="C81" s="108">
        <v>2749</v>
      </c>
      <c r="D81" s="108">
        <v>5309</v>
      </c>
      <c r="E81" s="108">
        <v>2431</v>
      </c>
      <c r="H81" s="120"/>
      <c r="I81" s="120"/>
      <c r="J81" s="120"/>
      <c r="K81" s="120"/>
    </row>
    <row r="82" spans="1:11" ht="27.75" hidden="1" customHeight="1" thickBot="1" x14ac:dyDescent="0.75">
      <c r="A82" s="107" t="s">
        <v>169</v>
      </c>
      <c r="B82" s="108">
        <v>4547</v>
      </c>
      <c r="C82" s="108">
        <v>4734</v>
      </c>
      <c r="D82" s="108">
        <v>9281</v>
      </c>
      <c r="E82" s="108">
        <v>2464</v>
      </c>
      <c r="H82" s="120"/>
      <c r="I82" s="120"/>
      <c r="J82" s="120"/>
      <c r="K82" s="120"/>
    </row>
    <row r="83" spans="1:11" ht="27.75" hidden="1" customHeight="1" thickBot="1" x14ac:dyDescent="0.75">
      <c r="A83" s="107" t="s">
        <v>170</v>
      </c>
      <c r="B83" s="108">
        <v>3336</v>
      </c>
      <c r="C83" s="108">
        <v>3502</v>
      </c>
      <c r="D83" s="108">
        <v>6838</v>
      </c>
      <c r="E83" s="108">
        <v>1635</v>
      </c>
      <c r="H83" s="120"/>
      <c r="I83" s="120"/>
      <c r="J83" s="120"/>
      <c r="K83" s="120"/>
    </row>
    <row r="84" spans="1:11" ht="27.75" hidden="1" customHeight="1" thickBot="1" x14ac:dyDescent="0.75">
      <c r="A84" s="107" t="s">
        <v>171</v>
      </c>
      <c r="B84" s="108">
        <v>1499</v>
      </c>
      <c r="C84" s="108">
        <v>1623</v>
      </c>
      <c r="D84" s="108">
        <v>3122</v>
      </c>
      <c r="E84" s="109">
        <v>983</v>
      </c>
      <c r="H84" s="120"/>
      <c r="I84" s="120"/>
      <c r="J84" s="120"/>
      <c r="K84" s="120"/>
    </row>
    <row r="85" spans="1:11" ht="27.75" hidden="1" customHeight="1" thickBot="1" x14ac:dyDescent="0.75">
      <c r="A85" s="107" t="s">
        <v>172</v>
      </c>
      <c r="B85" s="108">
        <v>2861</v>
      </c>
      <c r="C85" s="108">
        <v>3112</v>
      </c>
      <c r="D85" s="108">
        <v>5973</v>
      </c>
      <c r="E85" s="108">
        <v>1998</v>
      </c>
      <c r="H85" s="120"/>
      <c r="I85" s="120"/>
      <c r="J85" s="120"/>
      <c r="K85" s="120"/>
    </row>
    <row r="86" spans="1:11" ht="27.75" hidden="1" customHeight="1" thickBot="1" x14ac:dyDescent="0.75">
      <c r="A86" s="107" t="s">
        <v>173</v>
      </c>
      <c r="B86" s="108">
        <v>2408</v>
      </c>
      <c r="C86" s="108">
        <v>2632</v>
      </c>
      <c r="D86" s="108">
        <v>5040</v>
      </c>
      <c r="E86" s="108">
        <v>1321</v>
      </c>
      <c r="H86" s="120"/>
      <c r="I86" s="120"/>
      <c r="J86" s="120"/>
      <c r="K86" s="120"/>
    </row>
    <row r="87" spans="1:11" ht="27.75" hidden="1" customHeight="1" thickBot="1" x14ac:dyDescent="0.75">
      <c r="A87" s="107" t="s">
        <v>174</v>
      </c>
      <c r="B87" s="108">
        <v>1470</v>
      </c>
      <c r="C87" s="108">
        <v>1564</v>
      </c>
      <c r="D87" s="108">
        <v>3034</v>
      </c>
      <c r="E87" s="109">
        <v>771</v>
      </c>
      <c r="H87" s="120"/>
      <c r="I87" s="120"/>
      <c r="J87" s="120"/>
      <c r="K87" s="120"/>
    </row>
    <row r="88" spans="1:11" ht="27.75" hidden="1" customHeight="1" thickBot="1" x14ac:dyDescent="0.75">
      <c r="A88" s="107" t="s">
        <v>175</v>
      </c>
      <c r="B88" s="108">
        <v>2756</v>
      </c>
      <c r="C88" s="108">
        <v>2752</v>
      </c>
      <c r="D88" s="108">
        <v>5508</v>
      </c>
      <c r="E88" s="108">
        <v>1471</v>
      </c>
      <c r="H88" s="120"/>
      <c r="I88" s="120"/>
      <c r="J88" s="120"/>
      <c r="K88" s="120"/>
    </row>
    <row r="89" spans="1:11" ht="27.75" hidden="1" customHeight="1" thickBot="1" x14ac:dyDescent="0.75">
      <c r="A89" s="107" t="s">
        <v>176</v>
      </c>
      <c r="B89" s="108">
        <v>1988</v>
      </c>
      <c r="C89" s="108">
        <v>2037</v>
      </c>
      <c r="D89" s="108">
        <v>4025</v>
      </c>
      <c r="E89" s="108">
        <v>1029</v>
      </c>
      <c r="H89" s="120"/>
      <c r="I89" s="120"/>
      <c r="J89" s="120"/>
      <c r="K89" s="120"/>
    </row>
    <row r="90" spans="1:11" ht="27.75" hidden="1" customHeight="1" thickBot="1" x14ac:dyDescent="0.75">
      <c r="A90" s="107" t="s">
        <v>177</v>
      </c>
      <c r="B90" s="108">
        <v>2077</v>
      </c>
      <c r="C90" s="108">
        <v>2206</v>
      </c>
      <c r="D90" s="108">
        <v>4283</v>
      </c>
      <c r="E90" s="108">
        <v>1037</v>
      </c>
      <c r="H90" s="120"/>
      <c r="I90" s="120"/>
      <c r="J90" s="120"/>
      <c r="K90" s="120"/>
    </row>
    <row r="91" spans="1:11" ht="27.75" hidden="1" customHeight="1" thickBot="1" x14ac:dyDescent="0.75">
      <c r="A91" s="107" t="s">
        <v>178</v>
      </c>
      <c r="B91" s="108">
        <v>6780</v>
      </c>
      <c r="C91" s="108">
        <v>6820</v>
      </c>
      <c r="D91" s="108">
        <v>13600</v>
      </c>
      <c r="E91" s="108">
        <v>3972</v>
      </c>
      <c r="H91" s="120"/>
      <c r="I91" s="120"/>
      <c r="J91" s="120"/>
      <c r="K91" s="120"/>
    </row>
    <row r="92" spans="1:11" ht="27.75" hidden="1" customHeight="1" thickBot="1" x14ac:dyDescent="0.75">
      <c r="A92" s="107" t="s">
        <v>179</v>
      </c>
      <c r="B92" s="108">
        <v>3636</v>
      </c>
      <c r="C92" s="108">
        <v>3739</v>
      </c>
      <c r="D92" s="108">
        <v>7375</v>
      </c>
      <c r="E92" s="108">
        <v>1880</v>
      </c>
      <c r="H92" s="120"/>
      <c r="I92" s="120"/>
      <c r="J92" s="120"/>
      <c r="K92" s="120"/>
    </row>
    <row r="93" spans="1:11" ht="27.75" hidden="1" customHeight="1" thickBot="1" x14ac:dyDescent="0.75">
      <c r="A93" s="107" t="s">
        <v>180</v>
      </c>
      <c r="B93" s="108">
        <v>2950</v>
      </c>
      <c r="C93" s="108">
        <v>3296</v>
      </c>
      <c r="D93" s="108">
        <v>6246</v>
      </c>
      <c r="E93" s="108">
        <v>2190</v>
      </c>
      <c r="H93" s="120"/>
      <c r="I93" s="120"/>
      <c r="J93" s="120"/>
      <c r="K93" s="120"/>
    </row>
    <row r="94" spans="1:11" ht="27.75" hidden="1" customHeight="1" thickBot="1" x14ac:dyDescent="0.75">
      <c r="A94" s="107" t="s">
        <v>181</v>
      </c>
      <c r="B94" s="108">
        <v>1336</v>
      </c>
      <c r="C94" s="108">
        <v>1433</v>
      </c>
      <c r="D94" s="108">
        <v>2769</v>
      </c>
      <c r="E94" s="109">
        <v>713</v>
      </c>
      <c r="H94" s="120"/>
      <c r="I94" s="120"/>
      <c r="J94" s="120"/>
      <c r="K94" s="120"/>
    </row>
    <row r="95" spans="1:11" ht="27.75" hidden="1" customHeight="1" thickBot="1" x14ac:dyDescent="0.75">
      <c r="A95" s="107" t="s">
        <v>182</v>
      </c>
      <c r="B95" s="108">
        <v>1665</v>
      </c>
      <c r="C95" s="108">
        <v>1848</v>
      </c>
      <c r="D95" s="108">
        <v>3513</v>
      </c>
      <c r="E95" s="108">
        <v>1148</v>
      </c>
      <c r="H95" s="120"/>
      <c r="I95" s="120"/>
      <c r="J95" s="120"/>
      <c r="K95" s="120"/>
    </row>
    <row r="96" spans="1:11" ht="27.75" hidden="1" customHeight="1" thickBot="1" x14ac:dyDescent="0.75">
      <c r="A96" s="107" t="s">
        <v>183</v>
      </c>
      <c r="B96" s="108">
        <v>1360</v>
      </c>
      <c r="C96" s="108">
        <v>1537</v>
      </c>
      <c r="D96" s="108">
        <v>2897</v>
      </c>
      <c r="E96" s="108">
        <v>1007</v>
      </c>
      <c r="H96" s="120"/>
      <c r="I96" s="120"/>
      <c r="J96" s="120"/>
      <c r="K96" s="120"/>
    </row>
    <row r="97" spans="1:11" ht="27" customHeight="1" thickBot="1" x14ac:dyDescent="0.75">
      <c r="A97" s="110" t="s">
        <v>33</v>
      </c>
      <c r="B97" s="106">
        <f>SUM(B77:B96)</f>
        <v>58726</v>
      </c>
      <c r="C97" s="106">
        <f>SUM(C77:C96)</f>
        <v>62711</v>
      </c>
      <c r="D97" s="106">
        <f>SUM(D77:D96)</f>
        <v>121437</v>
      </c>
      <c r="E97" s="106">
        <f>SUM(E77:E96)</f>
        <v>36804</v>
      </c>
      <c r="G97" s="104" t="s">
        <v>33</v>
      </c>
      <c r="H97" s="120">
        <v>58726</v>
      </c>
      <c r="I97" s="120">
        <v>62711</v>
      </c>
      <c r="J97" s="120">
        <v>121437</v>
      </c>
      <c r="K97" s="120">
        <v>36804</v>
      </c>
    </row>
    <row r="98" spans="1:11" ht="27.75" hidden="1" customHeight="1" thickBot="1" x14ac:dyDescent="0.75">
      <c r="A98" s="107" t="s">
        <v>222</v>
      </c>
      <c r="B98" s="108">
        <v>9964</v>
      </c>
      <c r="C98" s="108">
        <v>11814</v>
      </c>
      <c r="D98" s="108">
        <v>21778</v>
      </c>
      <c r="E98" s="108">
        <v>7008</v>
      </c>
      <c r="H98" s="120"/>
      <c r="I98" s="120"/>
      <c r="J98" s="120"/>
      <c r="K98" s="120"/>
    </row>
    <row r="99" spans="1:11" ht="27.75" hidden="1" customHeight="1" thickBot="1" x14ac:dyDescent="0.75">
      <c r="A99" s="107" t="s">
        <v>211</v>
      </c>
      <c r="B99" s="108">
        <v>1576</v>
      </c>
      <c r="C99" s="108">
        <v>1708</v>
      </c>
      <c r="D99" s="108">
        <v>3284</v>
      </c>
      <c r="E99" s="108">
        <v>2343</v>
      </c>
      <c r="H99" s="120"/>
      <c r="I99" s="120"/>
      <c r="J99" s="120"/>
      <c r="K99" s="120"/>
    </row>
    <row r="100" spans="1:11" ht="12.75" hidden="1" customHeight="1" thickBot="1" x14ac:dyDescent="0.75">
      <c r="A100" s="107" t="s">
        <v>219</v>
      </c>
      <c r="B100" s="108">
        <v>17335</v>
      </c>
      <c r="C100" s="108">
        <v>18032</v>
      </c>
      <c r="D100" s="108">
        <v>35367</v>
      </c>
      <c r="E100" s="108">
        <v>26716</v>
      </c>
      <c r="H100" s="120"/>
      <c r="I100" s="120"/>
      <c r="J100" s="120"/>
      <c r="K100" s="120"/>
    </row>
    <row r="101" spans="1:11" ht="27.75" hidden="1" customHeight="1" thickBot="1" x14ac:dyDescent="0.75">
      <c r="A101" s="107" t="s">
        <v>212</v>
      </c>
      <c r="B101" s="108">
        <v>6876</v>
      </c>
      <c r="C101" s="108">
        <v>7109</v>
      </c>
      <c r="D101" s="108">
        <v>13985</v>
      </c>
      <c r="E101" s="108">
        <v>6571</v>
      </c>
      <c r="H101" s="120"/>
      <c r="I101" s="120"/>
      <c r="J101" s="120"/>
      <c r="K101" s="120"/>
    </row>
    <row r="102" spans="1:11" ht="27.75" hidden="1" customHeight="1" thickBot="1" x14ac:dyDescent="0.75">
      <c r="A102" s="107" t="s">
        <v>184</v>
      </c>
      <c r="B102" s="108">
        <v>5308</v>
      </c>
      <c r="C102" s="108">
        <v>5552</v>
      </c>
      <c r="D102" s="108">
        <v>10860</v>
      </c>
      <c r="E102" s="108">
        <v>11703</v>
      </c>
      <c r="H102" s="120"/>
      <c r="I102" s="120"/>
      <c r="J102" s="120"/>
      <c r="K102" s="120"/>
    </row>
    <row r="103" spans="1:11" ht="27.75" hidden="1" customHeight="1" thickBot="1" x14ac:dyDescent="0.75">
      <c r="A103" s="107" t="s">
        <v>184</v>
      </c>
      <c r="B103" s="108">
        <v>1159</v>
      </c>
      <c r="C103" s="108">
        <v>1243</v>
      </c>
      <c r="D103" s="108">
        <v>2402</v>
      </c>
      <c r="E103" s="109">
        <v>959</v>
      </c>
      <c r="H103" s="120"/>
      <c r="I103" s="120"/>
      <c r="J103" s="120"/>
      <c r="K103" s="120"/>
    </row>
    <row r="104" spans="1:11" ht="27.75" hidden="1" customHeight="1" thickBot="1" x14ac:dyDescent="0.75">
      <c r="A104" s="107" t="s">
        <v>185</v>
      </c>
      <c r="B104" s="108">
        <v>2827</v>
      </c>
      <c r="C104" s="108">
        <v>2877</v>
      </c>
      <c r="D104" s="108">
        <v>5704</v>
      </c>
      <c r="E104" s="108">
        <v>3155</v>
      </c>
      <c r="H104" s="120"/>
      <c r="I104" s="120"/>
      <c r="J104" s="120"/>
      <c r="K104" s="120"/>
    </row>
    <row r="105" spans="1:11" ht="27.75" hidden="1" customHeight="1" thickBot="1" x14ac:dyDescent="0.75">
      <c r="A105" s="107" t="s">
        <v>186</v>
      </c>
      <c r="B105" s="108">
        <v>7974</v>
      </c>
      <c r="C105" s="108">
        <v>7815</v>
      </c>
      <c r="D105" s="108">
        <v>15789</v>
      </c>
      <c r="E105" s="108">
        <v>8616</v>
      </c>
      <c r="H105" s="120"/>
      <c r="I105" s="120"/>
      <c r="J105" s="120"/>
      <c r="K105" s="120"/>
    </row>
    <row r="106" spans="1:11" ht="27.75" hidden="1" customHeight="1" thickBot="1" x14ac:dyDescent="0.75">
      <c r="A106" s="107" t="s">
        <v>211</v>
      </c>
      <c r="B106" s="108">
        <v>27067</v>
      </c>
      <c r="C106" s="108">
        <v>29630</v>
      </c>
      <c r="D106" s="108">
        <v>56697</v>
      </c>
      <c r="E106" s="108">
        <v>32696</v>
      </c>
      <c r="H106" s="120"/>
      <c r="I106" s="120"/>
      <c r="J106" s="120"/>
      <c r="K106" s="120"/>
    </row>
    <row r="107" spans="1:11" ht="27.75" hidden="1" customHeight="1" thickBot="1" x14ac:dyDescent="0.75">
      <c r="A107" s="107" t="s">
        <v>212</v>
      </c>
      <c r="B107" s="108">
        <v>9743</v>
      </c>
      <c r="C107" s="108">
        <v>9844</v>
      </c>
      <c r="D107" s="108">
        <v>19587</v>
      </c>
      <c r="E107" s="108">
        <v>11510</v>
      </c>
      <c r="H107" s="120"/>
      <c r="I107" s="120"/>
      <c r="J107" s="120"/>
      <c r="K107" s="120"/>
    </row>
    <row r="108" spans="1:11" ht="27.75" hidden="1" customHeight="1" thickBot="1" x14ac:dyDescent="0.75">
      <c r="A108" s="107" t="s">
        <v>184</v>
      </c>
      <c r="B108" s="108">
        <v>11368</v>
      </c>
      <c r="C108" s="108">
        <v>11590</v>
      </c>
      <c r="D108" s="108">
        <v>22958</v>
      </c>
      <c r="E108" s="108">
        <v>12512</v>
      </c>
      <c r="H108" s="120"/>
      <c r="I108" s="120"/>
      <c r="J108" s="120"/>
      <c r="K108" s="120"/>
    </row>
    <row r="109" spans="1:11" ht="6.75" hidden="1" customHeight="1" thickBot="1" x14ac:dyDescent="0.75">
      <c r="A109" s="107" t="s">
        <v>185</v>
      </c>
      <c r="B109" s="108">
        <v>1654</v>
      </c>
      <c r="C109" s="108">
        <v>1689</v>
      </c>
      <c r="D109" s="108">
        <v>3343</v>
      </c>
      <c r="E109" s="108">
        <v>1496</v>
      </c>
      <c r="H109" s="120"/>
      <c r="I109" s="120"/>
      <c r="J109" s="120"/>
      <c r="K109" s="120"/>
    </row>
    <row r="110" spans="1:11" ht="27.75" hidden="1" customHeight="1" thickBot="1" x14ac:dyDescent="0.75">
      <c r="A110" s="107" t="s">
        <v>187</v>
      </c>
      <c r="B110" s="108">
        <v>4929</v>
      </c>
      <c r="C110" s="108">
        <v>4848</v>
      </c>
      <c r="D110" s="108">
        <v>9777</v>
      </c>
      <c r="E110" s="108">
        <v>6788</v>
      </c>
      <c r="H110" s="120"/>
      <c r="I110" s="120"/>
      <c r="J110" s="120"/>
      <c r="K110" s="120"/>
    </row>
    <row r="111" spans="1:11" ht="27.75" hidden="1" customHeight="1" thickBot="1" x14ac:dyDescent="0.75">
      <c r="A111" s="107" t="s">
        <v>345</v>
      </c>
      <c r="B111" s="108">
        <v>6570</v>
      </c>
      <c r="C111" s="108">
        <v>7102</v>
      </c>
      <c r="D111" s="108">
        <v>13672</v>
      </c>
      <c r="E111" s="108">
        <v>6773</v>
      </c>
      <c r="H111" s="120"/>
      <c r="I111" s="120"/>
      <c r="J111" s="120"/>
      <c r="K111" s="120"/>
    </row>
    <row r="112" spans="1:11" ht="27.75" hidden="1" customHeight="1" thickBot="1" x14ac:dyDescent="0.75">
      <c r="A112" s="107" t="s">
        <v>187</v>
      </c>
      <c r="B112" s="108">
        <v>6830</v>
      </c>
      <c r="C112" s="108">
        <v>6782</v>
      </c>
      <c r="D112" s="108">
        <v>13612</v>
      </c>
      <c r="E112" s="108">
        <v>12945</v>
      </c>
      <c r="H112" s="120"/>
      <c r="I112" s="120"/>
      <c r="J112" s="120"/>
      <c r="K112" s="120"/>
    </row>
    <row r="113" spans="1:11" ht="27.75" customHeight="1" thickBot="1" x14ac:dyDescent="0.75">
      <c r="A113" s="110" t="s">
        <v>34</v>
      </c>
      <c r="B113" s="106">
        <f>SUM(B98:B112)</f>
        <v>121180</v>
      </c>
      <c r="C113" s="106">
        <f>SUM(C98:C112)</f>
        <v>127635</v>
      </c>
      <c r="D113" s="106">
        <f>SUM(D98:D112)</f>
        <v>248815</v>
      </c>
      <c r="E113" s="106">
        <f>SUM(E98:E112)</f>
        <v>151791</v>
      </c>
      <c r="G113" s="104" t="s">
        <v>34</v>
      </c>
      <c r="H113" s="120">
        <v>121180</v>
      </c>
      <c r="I113" s="120">
        <v>127635</v>
      </c>
      <c r="J113" s="120">
        <v>248815</v>
      </c>
      <c r="K113" s="120">
        <v>151791</v>
      </c>
    </row>
    <row r="114" spans="1:11" ht="27.75" customHeight="1" thickBot="1" x14ac:dyDescent="0.75">
      <c r="A114" s="110" t="s">
        <v>354</v>
      </c>
      <c r="B114" s="106">
        <v>2377</v>
      </c>
      <c r="C114" s="106">
        <v>2452</v>
      </c>
      <c r="D114" s="106">
        <v>4829</v>
      </c>
      <c r="E114" s="106">
        <v>1903</v>
      </c>
      <c r="G114" s="104" t="s">
        <v>354</v>
      </c>
      <c r="H114" s="120">
        <v>2377</v>
      </c>
      <c r="I114" s="120">
        <v>2452</v>
      </c>
      <c r="J114" s="120">
        <v>4829</v>
      </c>
      <c r="K114" s="120">
        <v>1903</v>
      </c>
    </row>
    <row r="115" spans="1:11" ht="27.75" hidden="1" customHeight="1" thickBot="1" x14ac:dyDescent="0.75">
      <c r="A115" s="111" t="s">
        <v>200</v>
      </c>
      <c r="B115" s="112">
        <v>31099</v>
      </c>
      <c r="C115" s="112">
        <v>21376</v>
      </c>
      <c r="D115" s="112">
        <v>52475</v>
      </c>
      <c r="E115" s="112">
        <v>22237</v>
      </c>
      <c r="H115" s="120"/>
      <c r="I115" s="120"/>
      <c r="J115" s="120"/>
      <c r="K115" s="120"/>
    </row>
    <row r="116" spans="1:11" ht="0.75" hidden="1" customHeight="1" thickBot="1" x14ac:dyDescent="0.75">
      <c r="A116" s="107" t="s">
        <v>188</v>
      </c>
      <c r="B116" s="108">
        <v>1270</v>
      </c>
      <c r="C116" s="109">
        <v>528</v>
      </c>
      <c r="D116" s="108">
        <v>1798</v>
      </c>
      <c r="E116" s="109">
        <v>3</v>
      </c>
      <c r="H116" s="120"/>
      <c r="I116" s="120"/>
      <c r="J116" s="120"/>
      <c r="K116" s="120"/>
    </row>
    <row r="117" spans="1:11" ht="27.75" hidden="1" customHeight="1" thickBot="1" x14ac:dyDescent="0.75">
      <c r="A117" s="107" t="s">
        <v>189</v>
      </c>
      <c r="B117" s="108">
        <v>3262</v>
      </c>
      <c r="C117" s="108">
        <v>3631</v>
      </c>
      <c r="D117" s="108">
        <v>6893</v>
      </c>
      <c r="E117" s="108">
        <v>5857</v>
      </c>
      <c r="H117" s="120"/>
      <c r="I117" s="120"/>
      <c r="J117" s="120"/>
      <c r="K117" s="120"/>
    </row>
    <row r="118" spans="1:11" ht="27.75" hidden="1" customHeight="1" thickBot="1" x14ac:dyDescent="0.75">
      <c r="A118" s="107" t="s">
        <v>190</v>
      </c>
      <c r="B118" s="108">
        <v>16061</v>
      </c>
      <c r="C118" s="108">
        <v>15236</v>
      </c>
      <c r="D118" s="108">
        <v>31297</v>
      </c>
      <c r="E118" s="108">
        <v>16003</v>
      </c>
      <c r="H118" s="120"/>
      <c r="I118" s="120"/>
      <c r="J118" s="120"/>
      <c r="K118" s="120"/>
    </row>
    <row r="119" spans="1:11" ht="27.75" hidden="1" customHeight="1" thickBot="1" x14ac:dyDescent="0.75">
      <c r="A119" s="107" t="s">
        <v>191</v>
      </c>
      <c r="B119" s="108">
        <v>9014</v>
      </c>
      <c r="C119" s="108">
        <v>3401</v>
      </c>
      <c r="D119" s="108">
        <v>12415</v>
      </c>
      <c r="E119" s="108">
        <v>3561</v>
      </c>
      <c r="H119" s="120"/>
      <c r="I119" s="120"/>
      <c r="J119" s="120"/>
      <c r="K119" s="120"/>
    </row>
    <row r="120" spans="1:11" ht="27.75" hidden="1" customHeight="1" thickBot="1" x14ac:dyDescent="0.75">
      <c r="A120" s="107" t="s">
        <v>188</v>
      </c>
      <c r="B120" s="108">
        <v>9479</v>
      </c>
      <c r="C120" s="108">
        <v>10266</v>
      </c>
      <c r="D120" s="108">
        <v>19745</v>
      </c>
      <c r="E120" s="108">
        <v>9900</v>
      </c>
      <c r="H120" s="120"/>
      <c r="I120" s="120"/>
      <c r="J120" s="120"/>
      <c r="K120" s="120"/>
    </row>
    <row r="121" spans="1:11" ht="27.75" hidden="1" customHeight="1" thickBot="1" x14ac:dyDescent="0.75">
      <c r="A121" s="107" t="s">
        <v>190</v>
      </c>
      <c r="B121" s="108">
        <v>1696</v>
      </c>
      <c r="C121" s="108">
        <v>1798</v>
      </c>
      <c r="D121" s="108">
        <v>3494</v>
      </c>
      <c r="E121" s="108">
        <v>1419</v>
      </c>
      <c r="H121" s="120"/>
      <c r="I121" s="120"/>
      <c r="J121" s="120"/>
      <c r="K121" s="120"/>
    </row>
    <row r="122" spans="1:11" ht="27.75" hidden="1" customHeight="1" thickBot="1" x14ac:dyDescent="0.75">
      <c r="A122" s="107" t="s">
        <v>209</v>
      </c>
      <c r="B122" s="108">
        <v>4709</v>
      </c>
      <c r="C122" s="108">
        <v>5356</v>
      </c>
      <c r="D122" s="108">
        <v>10065</v>
      </c>
      <c r="E122" s="108">
        <v>4883</v>
      </c>
      <c r="H122" s="120"/>
      <c r="I122" s="120"/>
      <c r="J122" s="120"/>
      <c r="K122" s="120"/>
    </row>
    <row r="123" spans="1:11" ht="27.75" hidden="1" customHeight="1" thickBot="1" x14ac:dyDescent="0.75">
      <c r="A123" s="107" t="s">
        <v>210</v>
      </c>
      <c r="B123" s="108">
        <v>3881</v>
      </c>
      <c r="C123" s="108">
        <v>4354</v>
      </c>
      <c r="D123" s="108">
        <v>8235</v>
      </c>
      <c r="E123" s="108">
        <v>8458</v>
      </c>
      <c r="H123" s="120"/>
      <c r="I123" s="120"/>
      <c r="J123" s="120"/>
      <c r="K123" s="120"/>
    </row>
    <row r="124" spans="1:11" ht="20.399999999999999" hidden="1" thickBot="1" x14ac:dyDescent="0.75">
      <c r="A124" s="107" t="s">
        <v>192</v>
      </c>
      <c r="B124" s="108">
        <v>3055</v>
      </c>
      <c r="C124" s="108">
        <v>3113</v>
      </c>
      <c r="D124" s="108">
        <v>6168</v>
      </c>
      <c r="E124" s="108">
        <v>2314</v>
      </c>
      <c r="H124" s="120"/>
      <c r="I124" s="120"/>
      <c r="J124" s="120"/>
      <c r="K124" s="120"/>
    </row>
    <row r="125" spans="1:11" ht="27.75" customHeight="1" thickBot="1" x14ac:dyDescent="0.75">
      <c r="A125" s="110" t="s">
        <v>36</v>
      </c>
      <c r="B125" s="106">
        <f>SUM(B115:B124)</f>
        <v>83526</v>
      </c>
      <c r="C125" s="106">
        <f>SUM(C115:C124)</f>
        <v>69059</v>
      </c>
      <c r="D125" s="106">
        <f>SUM(D115:D124)</f>
        <v>152585</v>
      </c>
      <c r="E125" s="106">
        <f>SUM(E115:E124)</f>
        <v>74635</v>
      </c>
      <c r="G125" s="104" t="s">
        <v>36</v>
      </c>
      <c r="H125" s="120">
        <v>83526</v>
      </c>
      <c r="I125" s="120">
        <v>69059</v>
      </c>
      <c r="J125" s="120">
        <v>152585</v>
      </c>
      <c r="K125" s="120">
        <v>74635</v>
      </c>
    </row>
    <row r="126" spans="1:11" ht="27.75" hidden="1" customHeight="1" thickBot="1" x14ac:dyDescent="0.75">
      <c r="A126" s="107" t="s">
        <v>193</v>
      </c>
      <c r="B126" s="108">
        <v>4979</v>
      </c>
      <c r="C126" s="108">
        <v>4803</v>
      </c>
      <c r="D126" s="108">
        <v>9782</v>
      </c>
      <c r="E126" s="108">
        <v>2803</v>
      </c>
      <c r="H126" s="120"/>
      <c r="I126" s="120"/>
      <c r="J126" s="120"/>
      <c r="K126" s="120"/>
    </row>
    <row r="127" spans="1:11" ht="27.75" hidden="1" customHeight="1" thickBot="1" x14ac:dyDescent="0.75">
      <c r="A127" s="107" t="s">
        <v>194</v>
      </c>
      <c r="B127" s="108">
        <v>2984</v>
      </c>
      <c r="C127" s="108">
        <v>2987</v>
      </c>
      <c r="D127" s="108">
        <v>5971</v>
      </c>
      <c r="E127" s="108">
        <v>1700</v>
      </c>
      <c r="H127" s="120"/>
      <c r="I127" s="120"/>
      <c r="J127" s="120"/>
      <c r="K127" s="120"/>
    </row>
    <row r="128" spans="1:11" ht="27.75" hidden="1" customHeight="1" thickBot="1" x14ac:dyDescent="0.75">
      <c r="A128" s="107" t="s">
        <v>195</v>
      </c>
      <c r="B128" s="108">
        <v>3210</v>
      </c>
      <c r="C128" s="108">
        <v>3303</v>
      </c>
      <c r="D128" s="108">
        <v>6513</v>
      </c>
      <c r="E128" s="108">
        <v>1934</v>
      </c>
      <c r="H128" s="120"/>
      <c r="I128" s="120"/>
      <c r="J128" s="120"/>
      <c r="K128" s="120"/>
    </row>
    <row r="129" spans="1:11" ht="27.75" hidden="1" customHeight="1" thickBot="1" x14ac:dyDescent="0.75">
      <c r="A129" s="107" t="s">
        <v>196</v>
      </c>
      <c r="B129" s="108">
        <v>3437</v>
      </c>
      <c r="C129" s="108">
        <v>3194</v>
      </c>
      <c r="D129" s="108">
        <v>6631</v>
      </c>
      <c r="E129" s="108">
        <v>2061</v>
      </c>
      <c r="H129" s="120"/>
      <c r="I129" s="120"/>
      <c r="J129" s="120"/>
      <c r="K129" s="120"/>
    </row>
    <row r="130" spans="1:11" ht="27.75" hidden="1" customHeight="1" thickBot="1" x14ac:dyDescent="0.75">
      <c r="A130" s="107" t="s">
        <v>204</v>
      </c>
      <c r="B130" s="108">
        <v>3692</v>
      </c>
      <c r="C130" s="108">
        <v>3808</v>
      </c>
      <c r="D130" s="108">
        <v>7500</v>
      </c>
      <c r="E130" s="108">
        <v>2266</v>
      </c>
      <c r="H130" s="120"/>
      <c r="I130" s="120"/>
      <c r="J130" s="120"/>
      <c r="K130" s="120"/>
    </row>
    <row r="131" spans="1:11" ht="27.75" hidden="1" customHeight="1" thickBot="1" x14ac:dyDescent="0.75">
      <c r="A131" s="107" t="s">
        <v>193</v>
      </c>
      <c r="B131" s="108">
        <v>1828</v>
      </c>
      <c r="C131" s="108">
        <v>1899</v>
      </c>
      <c r="D131" s="108">
        <v>3727</v>
      </c>
      <c r="E131" s="108">
        <v>1528</v>
      </c>
      <c r="H131" s="120"/>
      <c r="I131" s="120"/>
      <c r="J131" s="120"/>
      <c r="K131" s="120"/>
    </row>
    <row r="132" spans="1:11" ht="27.75" hidden="1" customHeight="1" thickBot="1" x14ac:dyDescent="0.75">
      <c r="A132" s="107" t="s">
        <v>194</v>
      </c>
      <c r="B132" s="109">
        <v>96</v>
      </c>
      <c r="C132" s="109">
        <v>118</v>
      </c>
      <c r="D132" s="109">
        <v>214</v>
      </c>
      <c r="E132" s="109">
        <v>90</v>
      </c>
      <c r="H132" s="120"/>
      <c r="I132" s="120"/>
      <c r="J132" s="120"/>
      <c r="K132" s="120"/>
    </row>
    <row r="133" spans="1:11" ht="27.75" hidden="1" customHeight="1" thickBot="1" x14ac:dyDescent="0.75">
      <c r="A133" s="107" t="s">
        <v>197</v>
      </c>
      <c r="B133" s="108">
        <v>3997</v>
      </c>
      <c r="C133" s="108">
        <v>3853</v>
      </c>
      <c r="D133" s="108">
        <v>7850</v>
      </c>
      <c r="E133" s="108">
        <v>2436</v>
      </c>
      <c r="H133" s="120"/>
      <c r="I133" s="120"/>
      <c r="J133" s="120"/>
      <c r="K133" s="120"/>
    </row>
    <row r="134" spans="1:11" ht="27.75" customHeight="1" thickBot="1" x14ac:dyDescent="0.75">
      <c r="A134" s="110" t="s">
        <v>37</v>
      </c>
      <c r="B134" s="106">
        <f>SUM(B126:B133)</f>
        <v>24223</v>
      </c>
      <c r="C134" s="106">
        <f>SUM(C126:C133)</f>
        <v>23965</v>
      </c>
      <c r="D134" s="106">
        <f>SUM(D126:D133)</f>
        <v>48188</v>
      </c>
      <c r="E134" s="106">
        <f>SUM(E126:E133)</f>
        <v>14818</v>
      </c>
      <c r="G134" s="104" t="s">
        <v>37</v>
      </c>
      <c r="H134" s="120">
        <v>24223</v>
      </c>
      <c r="I134" s="120">
        <v>23965</v>
      </c>
      <c r="J134" s="120">
        <v>48188</v>
      </c>
      <c r="K134" s="120">
        <v>14818</v>
      </c>
    </row>
    <row r="135" spans="1:11" ht="27.75" hidden="1" customHeight="1" thickBot="1" x14ac:dyDescent="0.75">
      <c r="A135" s="107" t="s">
        <v>198</v>
      </c>
      <c r="B135" s="108">
        <v>7372</v>
      </c>
      <c r="C135" s="108">
        <v>7107</v>
      </c>
      <c r="D135" s="108">
        <v>14479</v>
      </c>
      <c r="E135" s="108">
        <v>3590</v>
      </c>
      <c r="H135" s="120"/>
      <c r="I135" s="120"/>
      <c r="J135" s="120"/>
      <c r="K135" s="120"/>
    </row>
    <row r="136" spans="1:11" ht="27.75" hidden="1" customHeight="1" thickBot="1" x14ac:dyDescent="0.75">
      <c r="A136" s="113" t="s">
        <v>199</v>
      </c>
      <c r="B136" s="114">
        <v>5810</v>
      </c>
      <c r="C136" s="114">
        <v>5470</v>
      </c>
      <c r="D136" s="114">
        <v>11280</v>
      </c>
      <c r="E136" s="114">
        <v>3339</v>
      </c>
      <c r="H136" s="120"/>
      <c r="I136" s="120"/>
      <c r="J136" s="120"/>
      <c r="K136" s="120"/>
    </row>
    <row r="137" spans="1:11" ht="27.75" hidden="1" customHeight="1" thickBot="1" x14ac:dyDescent="0.75">
      <c r="A137" s="107" t="s">
        <v>207</v>
      </c>
      <c r="B137" s="108">
        <v>3201</v>
      </c>
      <c r="C137" s="108">
        <v>3348</v>
      </c>
      <c r="D137" s="108">
        <v>6549</v>
      </c>
      <c r="E137" s="108">
        <v>3611</v>
      </c>
      <c r="H137" s="120"/>
      <c r="I137" s="120"/>
      <c r="J137" s="120"/>
      <c r="K137" s="120"/>
    </row>
    <row r="138" spans="1:11" ht="27.75" hidden="1" customHeight="1" thickBot="1" x14ac:dyDescent="0.75">
      <c r="A138" s="107" t="s">
        <v>208</v>
      </c>
      <c r="B138" s="114">
        <v>2841</v>
      </c>
      <c r="C138" s="114">
        <v>1817</v>
      </c>
      <c r="D138" s="114">
        <v>4658</v>
      </c>
      <c r="E138" s="114">
        <v>1327</v>
      </c>
      <c r="H138" s="120"/>
      <c r="I138" s="120"/>
      <c r="J138" s="120"/>
      <c r="K138" s="120"/>
    </row>
    <row r="139" spans="1:11" s="117" customFormat="1" ht="27.75" customHeight="1" thickBot="1" x14ac:dyDescent="0.75">
      <c r="A139" s="115" t="s">
        <v>78</v>
      </c>
      <c r="B139" s="116">
        <f>SUM(B135:B138)</f>
        <v>19224</v>
      </c>
      <c r="C139" s="116">
        <f>SUM(C135:C138)</f>
        <v>17742</v>
      </c>
      <c r="D139" s="116">
        <f>SUM(D135:D138)</f>
        <v>36966</v>
      </c>
      <c r="E139" s="116">
        <f>SUM(E135:E138)</f>
        <v>11867</v>
      </c>
      <c r="G139" s="117" t="s">
        <v>78</v>
      </c>
      <c r="H139" s="121">
        <v>19224</v>
      </c>
      <c r="I139" s="121">
        <v>17742</v>
      </c>
      <c r="J139" s="121">
        <v>36966</v>
      </c>
      <c r="K139" s="121">
        <v>11867</v>
      </c>
    </row>
    <row r="140" spans="1:11" s="117" customFormat="1" ht="27.75" customHeight="1" x14ac:dyDescent="0.7">
      <c r="A140" s="118"/>
      <c r="B140" s="119">
        <f>B29+B40+B46+B61+B76+B97+B113+B114+B125+B134+B139</f>
        <v>668744</v>
      </c>
      <c r="C140" s="119">
        <f>C29+C40+C46+C61+C76+C97+C113+C114+C125+C134+C139</f>
        <v>695258</v>
      </c>
      <c r="D140" s="119">
        <f>B140+C140</f>
        <v>1364002</v>
      </c>
      <c r="E140" s="119">
        <f>E29+E40+E46+E61+E76+E97+E113+E114+E125+E134+E139</f>
        <v>762583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39"/>
  <sheetViews>
    <sheetView workbookViewId="0">
      <selection activeCell="D3" sqref="D3:D13"/>
    </sheetView>
  </sheetViews>
  <sheetFormatPr defaultRowHeight="21.3" x14ac:dyDescent="1.2"/>
  <cols>
    <col min="2" max="2" width="13.5859375" customWidth="1"/>
    <col min="3" max="3" width="12.87890625" customWidth="1"/>
    <col min="4" max="4" width="14.1171875" customWidth="1"/>
    <col min="5" max="5" width="11.5859375" customWidth="1"/>
  </cols>
  <sheetData>
    <row r="1" spans="1:5" ht="60.6" thickBot="1" x14ac:dyDescent="1.25">
      <c r="A1" s="103" t="s">
        <v>129</v>
      </c>
      <c r="B1" s="103" t="s">
        <v>13</v>
      </c>
      <c r="C1" s="103" t="s">
        <v>14</v>
      </c>
      <c r="D1" s="103" t="s">
        <v>15</v>
      </c>
      <c r="E1" s="103" t="s">
        <v>130</v>
      </c>
    </row>
    <row r="2" spans="1:5" ht="40.5" thickBot="1" x14ac:dyDescent="1.25">
      <c r="A2" s="105" t="s">
        <v>131</v>
      </c>
      <c r="B2" s="106">
        <v>668744</v>
      </c>
      <c r="C2" s="106">
        <v>695258</v>
      </c>
      <c r="D2" s="106">
        <v>1364002</v>
      </c>
      <c r="E2" s="106">
        <v>762583</v>
      </c>
    </row>
    <row r="3" spans="1:5" ht="23.1" x14ac:dyDescent="1.2">
      <c r="A3" s="104" t="s">
        <v>2</v>
      </c>
      <c r="B3" s="120">
        <v>155589</v>
      </c>
      <c r="C3" s="120">
        <v>167018</v>
      </c>
      <c r="D3" s="120">
        <v>322607</v>
      </c>
      <c r="E3" s="120">
        <v>187848</v>
      </c>
    </row>
    <row r="4" spans="1:5" ht="23.1" x14ac:dyDescent="1.2">
      <c r="A4" s="104" t="s">
        <v>29</v>
      </c>
      <c r="B4" s="120">
        <v>40249</v>
      </c>
      <c r="C4" s="120">
        <v>41162</v>
      </c>
      <c r="D4" s="120">
        <v>81411</v>
      </c>
      <c r="E4" s="120">
        <v>35971</v>
      </c>
    </row>
    <row r="5" spans="1:5" ht="23.1" x14ac:dyDescent="1.2">
      <c r="A5" s="104" t="s">
        <v>30</v>
      </c>
      <c r="B5" s="120">
        <v>11682</v>
      </c>
      <c r="C5" s="120">
        <v>11360</v>
      </c>
      <c r="D5" s="120">
        <v>23042</v>
      </c>
      <c r="E5" s="120">
        <v>7642</v>
      </c>
    </row>
    <row r="6" spans="1:5" ht="23.1" x14ac:dyDescent="1.2">
      <c r="A6" s="104" t="s">
        <v>31</v>
      </c>
      <c r="B6" s="120">
        <v>124250</v>
      </c>
      <c r="C6" s="120">
        <v>143316</v>
      </c>
      <c r="D6" s="120">
        <v>267566</v>
      </c>
      <c r="E6" s="120">
        <v>204731</v>
      </c>
    </row>
    <row r="7" spans="1:5" ht="23.1" x14ac:dyDescent="1.2">
      <c r="A7" s="104" t="s">
        <v>32</v>
      </c>
      <c r="B7" s="120">
        <v>27718</v>
      </c>
      <c r="C7" s="120">
        <v>28838</v>
      </c>
      <c r="D7" s="120">
        <v>56556</v>
      </c>
      <c r="E7" s="120">
        <v>34573</v>
      </c>
    </row>
    <row r="8" spans="1:5" ht="23.1" x14ac:dyDescent="1.2">
      <c r="A8" s="104" t="s">
        <v>33</v>
      </c>
      <c r="B8" s="120">
        <v>58726</v>
      </c>
      <c r="C8" s="120">
        <v>62711</v>
      </c>
      <c r="D8" s="120">
        <v>121437</v>
      </c>
      <c r="E8" s="120">
        <v>36804</v>
      </c>
    </row>
    <row r="9" spans="1:5" ht="23.1" x14ac:dyDescent="1.2">
      <c r="A9" s="104" t="s">
        <v>34</v>
      </c>
      <c r="B9" s="120">
        <v>121180</v>
      </c>
      <c r="C9" s="120">
        <v>127635</v>
      </c>
      <c r="D9" s="120">
        <v>248815</v>
      </c>
      <c r="E9" s="120">
        <v>151791</v>
      </c>
    </row>
    <row r="10" spans="1:5" ht="23.1" x14ac:dyDescent="1.2">
      <c r="A10" s="104" t="s">
        <v>354</v>
      </c>
      <c r="B10" s="120">
        <v>2377</v>
      </c>
      <c r="C10" s="120">
        <v>2452</v>
      </c>
      <c r="D10" s="120">
        <v>4829</v>
      </c>
      <c r="E10" s="120">
        <v>1903</v>
      </c>
    </row>
    <row r="11" spans="1:5" ht="23.1" x14ac:dyDescent="1.2">
      <c r="A11" s="104" t="s">
        <v>36</v>
      </c>
      <c r="B11" s="120">
        <v>83526</v>
      </c>
      <c r="C11" s="120">
        <v>69059</v>
      </c>
      <c r="D11" s="120">
        <v>152585</v>
      </c>
      <c r="E11" s="120">
        <v>74635</v>
      </c>
    </row>
    <row r="12" spans="1:5" ht="23.1" x14ac:dyDescent="1.2">
      <c r="A12" s="104" t="s">
        <v>37</v>
      </c>
      <c r="B12" s="120">
        <v>24223</v>
      </c>
      <c r="C12" s="120">
        <v>23965</v>
      </c>
      <c r="D12" s="120">
        <v>48188</v>
      </c>
      <c r="E12" s="120">
        <v>14818</v>
      </c>
    </row>
    <row r="13" spans="1:5" ht="23.1" x14ac:dyDescent="1.2">
      <c r="A13" s="117" t="s">
        <v>78</v>
      </c>
      <c r="B13" s="121">
        <v>19224</v>
      </c>
      <c r="C13" s="121">
        <v>17742</v>
      </c>
      <c r="D13" s="121">
        <v>36966</v>
      </c>
      <c r="E13" s="121">
        <v>11867</v>
      </c>
    </row>
    <row r="14" spans="1:5" ht="23.1" x14ac:dyDescent="1.2">
      <c r="A14" s="104"/>
      <c r="B14" s="104"/>
      <c r="C14" s="104"/>
      <c r="D14" s="104"/>
      <c r="E14" s="104"/>
    </row>
    <row r="15" spans="1:5" ht="23.1" x14ac:dyDescent="1.2">
      <c r="A15" s="104"/>
      <c r="B15" s="104"/>
      <c r="C15" s="104"/>
      <c r="D15" s="104"/>
      <c r="E15" s="104"/>
    </row>
    <row r="16" spans="1:5" ht="23.1" x14ac:dyDescent="1.2">
      <c r="A16" s="104"/>
      <c r="B16" s="104"/>
      <c r="C16" s="104"/>
      <c r="D16" s="104"/>
      <c r="E16" s="104"/>
    </row>
    <row r="17" spans="1:5" ht="23.1" x14ac:dyDescent="1.2">
      <c r="A17" s="104"/>
      <c r="B17" s="104"/>
      <c r="C17" s="104"/>
      <c r="D17" s="104"/>
      <c r="E17" s="104"/>
    </row>
    <row r="18" spans="1:5" ht="23.1" x14ac:dyDescent="1.2">
      <c r="A18" s="104"/>
      <c r="B18" s="104"/>
      <c r="C18" s="104"/>
      <c r="D18" s="104"/>
      <c r="E18" s="104"/>
    </row>
    <row r="19" spans="1:5" ht="23.1" x14ac:dyDescent="1.2">
      <c r="A19" s="104"/>
      <c r="B19" s="104"/>
      <c r="C19" s="104"/>
      <c r="D19" s="104"/>
      <c r="E19" s="104"/>
    </row>
    <row r="20" spans="1:5" ht="23.1" x14ac:dyDescent="1.2">
      <c r="A20" s="104"/>
      <c r="B20" s="104"/>
      <c r="C20" s="104"/>
      <c r="D20" s="104"/>
      <c r="E20" s="104"/>
    </row>
    <row r="21" spans="1:5" ht="23.1" x14ac:dyDescent="1.2">
      <c r="A21" s="104"/>
      <c r="B21" s="104"/>
      <c r="C21" s="104"/>
      <c r="D21" s="104"/>
      <c r="E21" s="104"/>
    </row>
    <row r="22" spans="1:5" ht="23.1" x14ac:dyDescent="1.2">
      <c r="A22" s="104"/>
      <c r="B22" s="104"/>
      <c r="C22" s="104"/>
      <c r="D22" s="104"/>
      <c r="E22" s="104"/>
    </row>
    <row r="23" spans="1:5" ht="23.1" x14ac:dyDescent="1.2">
      <c r="A23" s="104"/>
      <c r="B23" s="104"/>
      <c r="C23" s="104"/>
      <c r="D23" s="104"/>
      <c r="E23" s="104"/>
    </row>
    <row r="24" spans="1:5" ht="23.1" x14ac:dyDescent="1.2">
      <c r="A24" s="104"/>
      <c r="B24" s="104"/>
      <c r="C24" s="104"/>
      <c r="D24" s="104"/>
      <c r="E24" s="104"/>
    </row>
    <row r="25" spans="1:5" ht="23.1" x14ac:dyDescent="1.2">
      <c r="A25" s="104"/>
      <c r="B25" s="104"/>
      <c r="C25" s="104"/>
      <c r="D25" s="104"/>
      <c r="E25" s="104"/>
    </row>
    <row r="26" spans="1:5" ht="23.1" x14ac:dyDescent="1.2">
      <c r="A26" s="104"/>
      <c r="B26" s="104"/>
      <c r="C26" s="104"/>
      <c r="D26" s="104"/>
      <c r="E26" s="104"/>
    </row>
    <row r="27" spans="1:5" ht="23.1" x14ac:dyDescent="1.2">
      <c r="A27" s="104"/>
      <c r="B27" s="104"/>
      <c r="C27" s="104"/>
      <c r="D27" s="104"/>
      <c r="E27" s="104"/>
    </row>
    <row r="28" spans="1:5" ht="23.1" x14ac:dyDescent="1.2">
      <c r="A28" s="104"/>
      <c r="B28" s="104"/>
      <c r="C28" s="104"/>
      <c r="D28" s="104"/>
      <c r="E28" s="104"/>
    </row>
    <row r="29" spans="1:5" ht="23.1" x14ac:dyDescent="1.2">
      <c r="A29" s="104" t="s">
        <v>2</v>
      </c>
      <c r="B29" s="120">
        <v>155589</v>
      </c>
      <c r="C29" s="120">
        <v>167018</v>
      </c>
      <c r="D29" s="120">
        <v>322607</v>
      </c>
      <c r="E29" s="120">
        <v>187848</v>
      </c>
    </row>
    <row r="30" spans="1:5" ht="23.1" x14ac:dyDescent="1.2">
      <c r="A30" s="104"/>
      <c r="B30" s="120"/>
      <c r="C30" s="120"/>
      <c r="D30" s="120"/>
      <c r="E30" s="120"/>
    </row>
    <row r="31" spans="1:5" ht="23.1" x14ac:dyDescent="1.2">
      <c r="A31" s="104"/>
      <c r="B31" s="120"/>
      <c r="C31" s="120"/>
      <c r="D31" s="120"/>
      <c r="E31" s="120"/>
    </row>
    <row r="32" spans="1:5" ht="23.1" x14ac:dyDescent="1.2">
      <c r="A32" s="104"/>
      <c r="B32" s="120"/>
      <c r="C32" s="120"/>
      <c r="D32" s="120"/>
      <c r="E32" s="120"/>
    </row>
    <row r="33" spans="1:5" ht="23.1" x14ac:dyDescent="1.2">
      <c r="A33" s="104"/>
      <c r="B33" s="120"/>
      <c r="C33" s="120"/>
      <c r="D33" s="120"/>
      <c r="E33" s="120"/>
    </row>
    <row r="34" spans="1:5" ht="23.1" x14ac:dyDescent="1.2">
      <c r="A34" s="104"/>
      <c r="B34" s="120"/>
      <c r="C34" s="120"/>
      <c r="D34" s="120"/>
      <c r="E34" s="120"/>
    </row>
    <row r="35" spans="1:5" ht="23.1" x14ac:dyDescent="1.2">
      <c r="A35" s="104"/>
      <c r="B35" s="120"/>
      <c r="C35" s="120"/>
      <c r="D35" s="120"/>
      <c r="E35" s="120"/>
    </row>
    <row r="36" spans="1:5" ht="23.1" x14ac:dyDescent="1.2">
      <c r="A36" s="104"/>
      <c r="B36" s="120"/>
      <c r="C36" s="120"/>
      <c r="D36" s="120"/>
      <c r="E36" s="120"/>
    </row>
    <row r="37" spans="1:5" ht="23.1" x14ac:dyDescent="1.2">
      <c r="A37" s="104"/>
      <c r="B37" s="120"/>
      <c r="C37" s="120"/>
      <c r="D37" s="120"/>
      <c r="E37" s="120"/>
    </row>
    <row r="38" spans="1:5" ht="23.1" x14ac:dyDescent="1.2">
      <c r="A38" s="104"/>
      <c r="B38" s="120"/>
      <c r="C38" s="120"/>
      <c r="D38" s="120"/>
      <c r="E38" s="120"/>
    </row>
    <row r="39" spans="1:5" ht="23.1" x14ac:dyDescent="1.2">
      <c r="A39" s="104"/>
      <c r="B39" s="120"/>
      <c r="C39" s="120"/>
      <c r="D39" s="120"/>
      <c r="E39" s="120"/>
    </row>
    <row r="40" spans="1:5" ht="23.1" x14ac:dyDescent="1.2">
      <c r="A40" s="104" t="s">
        <v>29</v>
      </c>
      <c r="B40" s="120">
        <v>40249</v>
      </c>
      <c r="C40" s="120">
        <v>41162</v>
      </c>
      <c r="D40" s="120">
        <v>81411</v>
      </c>
      <c r="E40" s="120">
        <v>35971</v>
      </c>
    </row>
    <row r="41" spans="1:5" ht="23.1" x14ac:dyDescent="1.2">
      <c r="A41" s="104"/>
      <c r="B41" s="120"/>
      <c r="C41" s="120"/>
      <c r="D41" s="120"/>
      <c r="E41" s="120"/>
    </row>
    <row r="42" spans="1:5" ht="23.1" x14ac:dyDescent="1.2">
      <c r="A42" s="104"/>
      <c r="B42" s="120"/>
      <c r="C42" s="120"/>
      <c r="D42" s="120"/>
      <c r="E42" s="120"/>
    </row>
    <row r="43" spans="1:5" ht="23.1" x14ac:dyDescent="1.2">
      <c r="A43" s="104"/>
      <c r="B43" s="120"/>
      <c r="C43" s="120"/>
      <c r="D43" s="120"/>
      <c r="E43" s="120"/>
    </row>
    <row r="44" spans="1:5" ht="23.1" x14ac:dyDescent="1.2">
      <c r="A44" s="104"/>
      <c r="B44" s="120"/>
      <c r="C44" s="120"/>
      <c r="D44" s="120"/>
      <c r="E44" s="120"/>
    </row>
    <row r="45" spans="1:5" ht="23.1" x14ac:dyDescent="1.2">
      <c r="A45" s="104"/>
      <c r="B45" s="120"/>
      <c r="C45" s="120"/>
      <c r="D45" s="120"/>
      <c r="E45" s="120"/>
    </row>
    <row r="46" spans="1:5" ht="23.1" x14ac:dyDescent="1.2">
      <c r="A46" s="104" t="s">
        <v>30</v>
      </c>
      <c r="B46" s="120">
        <v>11682</v>
      </c>
      <c r="C46" s="120">
        <v>11360</v>
      </c>
      <c r="D46" s="120">
        <v>23042</v>
      </c>
      <c r="E46" s="120">
        <v>7642</v>
      </c>
    </row>
    <row r="47" spans="1:5" ht="23.1" x14ac:dyDescent="1.2">
      <c r="A47" s="104"/>
      <c r="B47" s="120"/>
      <c r="C47" s="120"/>
      <c r="D47" s="120"/>
      <c r="E47" s="120"/>
    </row>
    <row r="48" spans="1:5" ht="23.1" x14ac:dyDescent="1.2">
      <c r="A48" s="104"/>
      <c r="B48" s="120"/>
      <c r="C48" s="120"/>
      <c r="D48" s="120"/>
      <c r="E48" s="120"/>
    </row>
    <row r="49" spans="1:5" ht="23.1" x14ac:dyDescent="1.2">
      <c r="A49" s="104"/>
      <c r="B49" s="120"/>
      <c r="C49" s="120"/>
      <c r="D49" s="120"/>
      <c r="E49" s="120"/>
    </row>
    <row r="50" spans="1:5" ht="23.1" x14ac:dyDescent="1.2">
      <c r="A50" s="104"/>
      <c r="B50" s="120"/>
      <c r="C50" s="120"/>
      <c r="D50" s="120"/>
      <c r="E50" s="120"/>
    </row>
    <row r="51" spans="1:5" ht="23.1" x14ac:dyDescent="1.2">
      <c r="A51" s="104"/>
      <c r="B51" s="120"/>
      <c r="C51" s="120"/>
      <c r="D51" s="120"/>
      <c r="E51" s="120"/>
    </row>
    <row r="52" spans="1:5" ht="23.1" x14ac:dyDescent="1.2">
      <c r="A52" s="104"/>
      <c r="B52" s="120"/>
      <c r="C52" s="120"/>
      <c r="D52" s="120"/>
      <c r="E52" s="120"/>
    </row>
    <row r="53" spans="1:5" ht="23.1" x14ac:dyDescent="1.2">
      <c r="A53" s="104"/>
      <c r="B53" s="120"/>
      <c r="C53" s="120"/>
      <c r="D53" s="120"/>
      <c r="E53" s="120"/>
    </row>
    <row r="54" spans="1:5" ht="23.1" x14ac:dyDescent="1.2">
      <c r="A54" s="104"/>
      <c r="B54" s="120"/>
      <c r="C54" s="120"/>
      <c r="D54" s="120"/>
      <c r="E54" s="120"/>
    </row>
    <row r="55" spans="1:5" ht="23.1" x14ac:dyDescent="1.2">
      <c r="A55" s="104"/>
      <c r="B55" s="120"/>
      <c r="C55" s="120"/>
      <c r="D55" s="120"/>
      <c r="E55" s="120"/>
    </row>
    <row r="56" spans="1:5" ht="23.1" x14ac:dyDescent="1.2">
      <c r="A56" s="104"/>
      <c r="B56" s="120"/>
      <c r="C56" s="120"/>
      <c r="D56" s="120"/>
      <c r="E56" s="120"/>
    </row>
    <row r="57" spans="1:5" ht="23.1" x14ac:dyDescent="1.2">
      <c r="A57" s="104"/>
      <c r="B57" s="120"/>
      <c r="C57" s="120"/>
      <c r="D57" s="120"/>
      <c r="E57" s="120"/>
    </row>
    <row r="58" spans="1:5" ht="23.1" x14ac:dyDescent="1.2">
      <c r="A58" s="104"/>
      <c r="B58" s="120"/>
      <c r="C58" s="120"/>
      <c r="D58" s="120"/>
      <c r="E58" s="120"/>
    </row>
    <row r="59" spans="1:5" ht="23.1" x14ac:dyDescent="1.2">
      <c r="A59" s="104"/>
      <c r="B59" s="120"/>
      <c r="C59" s="120"/>
      <c r="D59" s="120"/>
      <c r="E59" s="120"/>
    </row>
    <row r="60" spans="1:5" ht="23.1" x14ac:dyDescent="1.2">
      <c r="A60" s="104"/>
      <c r="B60" s="120"/>
      <c r="C60" s="120"/>
      <c r="D60" s="120"/>
      <c r="E60" s="120"/>
    </row>
    <row r="61" spans="1:5" ht="23.1" x14ac:dyDescent="1.2">
      <c r="A61" s="104" t="s">
        <v>31</v>
      </c>
      <c r="B61" s="120">
        <v>124250</v>
      </c>
      <c r="C61" s="120">
        <v>143316</v>
      </c>
      <c r="D61" s="120">
        <v>267566</v>
      </c>
      <c r="E61" s="120">
        <v>204731</v>
      </c>
    </row>
    <row r="62" spans="1:5" ht="23.1" x14ac:dyDescent="1.2">
      <c r="A62" s="104"/>
      <c r="B62" s="120"/>
      <c r="C62" s="120"/>
      <c r="D62" s="120"/>
      <c r="E62" s="120"/>
    </row>
    <row r="63" spans="1:5" ht="23.1" x14ac:dyDescent="1.2">
      <c r="A63" s="104"/>
      <c r="B63" s="120"/>
      <c r="C63" s="120"/>
      <c r="D63" s="120"/>
      <c r="E63" s="120"/>
    </row>
    <row r="64" spans="1:5" ht="23.1" x14ac:dyDescent="1.2">
      <c r="A64" s="104"/>
      <c r="B64" s="120"/>
      <c r="C64" s="120"/>
      <c r="D64" s="120"/>
      <c r="E64" s="120"/>
    </row>
    <row r="65" spans="1:5" ht="23.1" x14ac:dyDescent="1.2">
      <c r="A65" s="104"/>
      <c r="B65" s="120"/>
      <c r="C65" s="120"/>
      <c r="D65" s="120"/>
      <c r="E65" s="120"/>
    </row>
    <row r="66" spans="1:5" ht="23.1" x14ac:dyDescent="1.2">
      <c r="A66" s="104"/>
      <c r="B66" s="120"/>
      <c r="C66" s="120"/>
      <c r="D66" s="120"/>
      <c r="E66" s="120"/>
    </row>
    <row r="67" spans="1:5" ht="23.1" x14ac:dyDescent="1.2">
      <c r="A67" s="104"/>
      <c r="B67" s="120"/>
      <c r="C67" s="120"/>
      <c r="D67" s="120"/>
      <c r="E67" s="120"/>
    </row>
    <row r="68" spans="1:5" ht="23.1" x14ac:dyDescent="1.2">
      <c r="A68" s="104"/>
      <c r="B68" s="120"/>
      <c r="C68" s="120"/>
      <c r="D68" s="120"/>
      <c r="E68" s="120"/>
    </row>
    <row r="69" spans="1:5" ht="23.1" x14ac:dyDescent="1.2">
      <c r="A69" s="104"/>
      <c r="B69" s="120"/>
      <c r="C69" s="120"/>
      <c r="D69" s="120"/>
      <c r="E69" s="120"/>
    </row>
    <row r="70" spans="1:5" ht="23.1" x14ac:dyDescent="1.2">
      <c r="A70" s="104"/>
      <c r="B70" s="120"/>
      <c r="C70" s="120"/>
      <c r="D70" s="120"/>
      <c r="E70" s="120"/>
    </row>
    <row r="71" spans="1:5" ht="23.1" x14ac:dyDescent="1.2">
      <c r="A71" s="104"/>
      <c r="B71" s="120"/>
      <c r="C71" s="120"/>
      <c r="D71" s="120"/>
      <c r="E71" s="120"/>
    </row>
    <row r="72" spans="1:5" ht="23.1" x14ac:dyDescent="1.2">
      <c r="A72" s="104"/>
      <c r="B72" s="120"/>
      <c r="C72" s="120"/>
      <c r="D72" s="120"/>
      <c r="E72" s="120"/>
    </row>
    <row r="73" spans="1:5" ht="23.1" x14ac:dyDescent="1.2">
      <c r="A73" s="104"/>
      <c r="B73" s="120"/>
      <c r="C73" s="120"/>
      <c r="D73" s="120"/>
      <c r="E73" s="120"/>
    </row>
    <row r="74" spans="1:5" ht="23.1" x14ac:dyDescent="1.2">
      <c r="A74" s="104"/>
      <c r="B74" s="120"/>
      <c r="C74" s="120"/>
      <c r="D74" s="120"/>
      <c r="E74" s="120"/>
    </row>
    <row r="75" spans="1:5" ht="23.1" x14ac:dyDescent="1.2">
      <c r="A75" s="104"/>
      <c r="B75" s="120"/>
      <c r="C75" s="120"/>
      <c r="D75" s="120"/>
      <c r="E75" s="120"/>
    </row>
    <row r="76" spans="1:5" ht="23.1" x14ac:dyDescent="1.2">
      <c r="A76" s="104" t="s">
        <v>32</v>
      </c>
      <c r="B76" s="120">
        <v>27718</v>
      </c>
      <c r="C76" s="120">
        <v>28838</v>
      </c>
      <c r="D76" s="120">
        <v>56556</v>
      </c>
      <c r="E76" s="120">
        <v>34573</v>
      </c>
    </row>
    <row r="77" spans="1:5" ht="23.1" x14ac:dyDescent="1.2">
      <c r="A77" s="104"/>
      <c r="B77" s="120"/>
      <c r="C77" s="120"/>
      <c r="D77" s="120"/>
      <c r="E77" s="120"/>
    </row>
    <row r="78" spans="1:5" ht="23.1" x14ac:dyDescent="1.2">
      <c r="A78" s="104"/>
      <c r="B78" s="120"/>
      <c r="C78" s="120"/>
      <c r="D78" s="120"/>
      <c r="E78" s="120"/>
    </row>
    <row r="79" spans="1:5" ht="23.1" x14ac:dyDescent="1.2">
      <c r="A79" s="104"/>
      <c r="B79" s="120"/>
      <c r="C79" s="120"/>
      <c r="D79" s="120"/>
      <c r="E79" s="120"/>
    </row>
    <row r="80" spans="1:5" ht="23.1" x14ac:dyDescent="1.2">
      <c r="A80" s="104"/>
      <c r="B80" s="120"/>
      <c r="C80" s="120"/>
      <c r="D80" s="120"/>
      <c r="E80" s="120"/>
    </row>
    <row r="81" spans="1:5" ht="23.1" x14ac:dyDescent="1.2">
      <c r="A81" s="104"/>
      <c r="B81" s="120"/>
      <c r="C81" s="120"/>
      <c r="D81" s="120"/>
      <c r="E81" s="120"/>
    </row>
    <row r="82" spans="1:5" ht="23.1" x14ac:dyDescent="1.2">
      <c r="A82" s="104"/>
      <c r="B82" s="120"/>
      <c r="C82" s="120"/>
      <c r="D82" s="120"/>
      <c r="E82" s="120"/>
    </row>
    <row r="83" spans="1:5" ht="23.1" x14ac:dyDescent="1.2">
      <c r="A83" s="104"/>
      <c r="B83" s="120"/>
      <c r="C83" s="120"/>
      <c r="D83" s="120"/>
      <c r="E83" s="120"/>
    </row>
    <row r="84" spans="1:5" ht="23.1" x14ac:dyDescent="1.2">
      <c r="A84" s="104"/>
      <c r="B84" s="120"/>
      <c r="C84" s="120"/>
      <c r="D84" s="120"/>
      <c r="E84" s="120"/>
    </row>
    <row r="85" spans="1:5" ht="23.1" x14ac:dyDescent="1.2">
      <c r="A85" s="104"/>
      <c r="B85" s="120"/>
      <c r="C85" s="120"/>
      <c r="D85" s="120"/>
      <c r="E85" s="120"/>
    </row>
    <row r="86" spans="1:5" ht="23.1" x14ac:dyDescent="1.2">
      <c r="A86" s="104"/>
      <c r="B86" s="120"/>
      <c r="C86" s="120"/>
      <c r="D86" s="120"/>
      <c r="E86" s="120"/>
    </row>
    <row r="87" spans="1:5" ht="23.1" x14ac:dyDescent="1.2">
      <c r="A87" s="104"/>
      <c r="B87" s="120"/>
      <c r="C87" s="120"/>
      <c r="D87" s="120"/>
      <c r="E87" s="120"/>
    </row>
    <row r="88" spans="1:5" ht="23.1" x14ac:dyDescent="1.2">
      <c r="A88" s="104"/>
      <c r="B88" s="120"/>
      <c r="C88" s="120"/>
      <c r="D88" s="120"/>
      <c r="E88" s="120"/>
    </row>
    <row r="89" spans="1:5" ht="23.1" x14ac:dyDescent="1.2">
      <c r="A89" s="104"/>
      <c r="B89" s="120"/>
      <c r="C89" s="120"/>
      <c r="D89" s="120"/>
      <c r="E89" s="120"/>
    </row>
    <row r="90" spans="1:5" ht="23.1" x14ac:dyDescent="1.2">
      <c r="A90" s="104"/>
      <c r="B90" s="120"/>
      <c r="C90" s="120"/>
      <c r="D90" s="120"/>
      <c r="E90" s="120"/>
    </row>
    <row r="91" spans="1:5" ht="23.1" x14ac:dyDescent="1.2">
      <c r="A91" s="104"/>
      <c r="B91" s="120"/>
      <c r="C91" s="120"/>
      <c r="D91" s="120"/>
      <c r="E91" s="120"/>
    </row>
    <row r="92" spans="1:5" ht="23.1" x14ac:dyDescent="1.2">
      <c r="A92" s="104"/>
      <c r="B92" s="120"/>
      <c r="C92" s="120"/>
      <c r="D92" s="120"/>
      <c r="E92" s="120"/>
    </row>
    <row r="93" spans="1:5" ht="23.1" x14ac:dyDescent="1.2">
      <c r="A93" s="104"/>
      <c r="B93" s="120"/>
      <c r="C93" s="120"/>
      <c r="D93" s="120"/>
      <c r="E93" s="120"/>
    </row>
    <row r="94" spans="1:5" ht="23.1" x14ac:dyDescent="1.2">
      <c r="A94" s="104"/>
      <c r="B94" s="120"/>
      <c r="C94" s="120"/>
      <c r="D94" s="120"/>
      <c r="E94" s="120"/>
    </row>
    <row r="95" spans="1:5" ht="23.1" x14ac:dyDescent="1.2">
      <c r="A95" s="104"/>
      <c r="B95" s="120"/>
      <c r="C95" s="120"/>
      <c r="D95" s="120"/>
      <c r="E95" s="120"/>
    </row>
    <row r="96" spans="1:5" ht="23.1" x14ac:dyDescent="1.2">
      <c r="A96" s="104"/>
      <c r="B96" s="120"/>
      <c r="C96" s="120"/>
      <c r="D96" s="120"/>
      <c r="E96" s="120"/>
    </row>
    <row r="97" spans="1:5" ht="23.1" x14ac:dyDescent="1.2">
      <c r="A97" s="104" t="s">
        <v>33</v>
      </c>
      <c r="B97" s="120">
        <v>58726</v>
      </c>
      <c r="C97" s="120">
        <v>62711</v>
      </c>
      <c r="D97" s="120">
        <v>121437</v>
      </c>
      <c r="E97" s="120">
        <v>36804</v>
      </c>
    </row>
    <row r="98" spans="1:5" ht="23.1" x14ac:dyDescent="1.2">
      <c r="A98" s="104"/>
      <c r="B98" s="120"/>
      <c r="C98" s="120"/>
      <c r="D98" s="120"/>
      <c r="E98" s="120"/>
    </row>
    <row r="99" spans="1:5" ht="23.1" x14ac:dyDescent="1.2">
      <c r="A99" s="104"/>
      <c r="B99" s="120"/>
      <c r="C99" s="120"/>
      <c r="D99" s="120"/>
      <c r="E99" s="120"/>
    </row>
    <row r="100" spans="1:5" ht="23.1" x14ac:dyDescent="1.2">
      <c r="A100" s="104"/>
      <c r="B100" s="120"/>
      <c r="C100" s="120"/>
      <c r="D100" s="120"/>
      <c r="E100" s="120"/>
    </row>
    <row r="101" spans="1:5" ht="23.1" x14ac:dyDescent="1.2">
      <c r="A101" s="104"/>
      <c r="B101" s="120"/>
      <c r="C101" s="120"/>
      <c r="D101" s="120"/>
      <c r="E101" s="120"/>
    </row>
    <row r="102" spans="1:5" ht="23.1" x14ac:dyDescent="1.2">
      <c r="A102" s="104"/>
      <c r="B102" s="120"/>
      <c r="C102" s="120"/>
      <c r="D102" s="120"/>
      <c r="E102" s="120"/>
    </row>
    <row r="103" spans="1:5" ht="23.1" x14ac:dyDescent="1.2">
      <c r="A103" s="104"/>
      <c r="B103" s="120"/>
      <c r="C103" s="120"/>
      <c r="D103" s="120"/>
      <c r="E103" s="120"/>
    </row>
    <row r="104" spans="1:5" ht="23.1" x14ac:dyDescent="1.2">
      <c r="A104" s="104"/>
      <c r="B104" s="120"/>
      <c r="C104" s="120"/>
      <c r="D104" s="120"/>
      <c r="E104" s="120"/>
    </row>
    <row r="105" spans="1:5" ht="23.1" x14ac:dyDescent="1.2">
      <c r="A105" s="104"/>
      <c r="B105" s="120"/>
      <c r="C105" s="120"/>
      <c r="D105" s="120"/>
      <c r="E105" s="120"/>
    </row>
    <row r="106" spans="1:5" ht="23.1" x14ac:dyDescent="1.2">
      <c r="A106" s="104"/>
      <c r="B106" s="120"/>
      <c r="C106" s="120"/>
      <c r="D106" s="120"/>
      <c r="E106" s="120"/>
    </row>
    <row r="107" spans="1:5" ht="23.1" x14ac:dyDescent="1.2">
      <c r="A107" s="104"/>
      <c r="B107" s="120"/>
      <c r="C107" s="120"/>
      <c r="D107" s="120"/>
      <c r="E107" s="120"/>
    </row>
    <row r="108" spans="1:5" ht="23.1" x14ac:dyDescent="1.2">
      <c r="A108" s="104"/>
      <c r="B108" s="120"/>
      <c r="C108" s="120"/>
      <c r="D108" s="120"/>
      <c r="E108" s="120"/>
    </row>
    <row r="109" spans="1:5" ht="23.1" x14ac:dyDescent="1.2">
      <c r="A109" s="104"/>
      <c r="B109" s="120"/>
      <c r="C109" s="120"/>
      <c r="D109" s="120"/>
      <c r="E109" s="120"/>
    </row>
    <row r="110" spans="1:5" ht="23.1" x14ac:dyDescent="1.2">
      <c r="A110" s="104"/>
      <c r="B110" s="120"/>
      <c r="C110" s="120"/>
      <c r="D110" s="120"/>
      <c r="E110" s="120"/>
    </row>
    <row r="111" spans="1:5" ht="23.1" x14ac:dyDescent="1.2">
      <c r="A111" s="104"/>
      <c r="B111" s="120"/>
      <c r="C111" s="120"/>
      <c r="D111" s="120"/>
      <c r="E111" s="120"/>
    </row>
    <row r="112" spans="1:5" ht="23.1" x14ac:dyDescent="1.2">
      <c r="A112" s="104"/>
      <c r="B112" s="120"/>
      <c r="C112" s="120"/>
      <c r="D112" s="120"/>
      <c r="E112" s="120"/>
    </row>
    <row r="113" spans="1:5" ht="23.1" x14ac:dyDescent="1.2">
      <c r="A113" s="104" t="s">
        <v>34</v>
      </c>
      <c r="B113" s="120">
        <v>121180</v>
      </c>
      <c r="C113" s="120">
        <v>127635</v>
      </c>
      <c r="D113" s="120">
        <v>248815</v>
      </c>
      <c r="E113" s="120">
        <v>151791</v>
      </c>
    </row>
    <row r="114" spans="1:5" ht="23.1" x14ac:dyDescent="1.2">
      <c r="A114" s="104" t="s">
        <v>354</v>
      </c>
      <c r="B114" s="120">
        <v>2377</v>
      </c>
      <c r="C114" s="120">
        <v>2452</v>
      </c>
      <c r="D114" s="120">
        <v>4829</v>
      </c>
      <c r="E114" s="120">
        <v>1903</v>
      </c>
    </row>
    <row r="115" spans="1:5" ht="23.1" x14ac:dyDescent="1.2">
      <c r="A115" s="104"/>
      <c r="B115" s="120"/>
      <c r="C115" s="120"/>
      <c r="D115" s="120"/>
      <c r="E115" s="120"/>
    </row>
    <row r="116" spans="1:5" ht="23.1" x14ac:dyDescent="1.2">
      <c r="A116" s="104"/>
      <c r="B116" s="120"/>
      <c r="C116" s="120"/>
      <c r="D116" s="120"/>
      <c r="E116" s="120"/>
    </row>
    <row r="117" spans="1:5" ht="23.1" x14ac:dyDescent="1.2">
      <c r="A117" s="104"/>
      <c r="B117" s="120"/>
      <c r="C117" s="120"/>
      <c r="D117" s="120"/>
      <c r="E117" s="120"/>
    </row>
    <row r="118" spans="1:5" ht="23.1" x14ac:dyDescent="1.2">
      <c r="A118" s="104"/>
      <c r="B118" s="120"/>
      <c r="C118" s="120"/>
      <c r="D118" s="120"/>
      <c r="E118" s="120"/>
    </row>
    <row r="119" spans="1:5" ht="23.1" x14ac:dyDescent="1.2">
      <c r="A119" s="104"/>
      <c r="B119" s="120"/>
      <c r="C119" s="120"/>
      <c r="D119" s="120"/>
      <c r="E119" s="120"/>
    </row>
    <row r="120" spans="1:5" ht="23.1" x14ac:dyDescent="1.2">
      <c r="A120" s="104"/>
      <c r="B120" s="120"/>
      <c r="C120" s="120"/>
      <c r="D120" s="120"/>
      <c r="E120" s="120"/>
    </row>
    <row r="121" spans="1:5" ht="23.1" x14ac:dyDescent="1.2">
      <c r="A121" s="104"/>
      <c r="B121" s="120"/>
      <c r="C121" s="120"/>
      <c r="D121" s="120"/>
      <c r="E121" s="120"/>
    </row>
    <row r="122" spans="1:5" ht="23.1" x14ac:dyDescent="1.2">
      <c r="A122" s="104"/>
      <c r="B122" s="120"/>
      <c r="C122" s="120"/>
      <c r="D122" s="120"/>
      <c r="E122" s="120"/>
    </row>
    <row r="123" spans="1:5" ht="23.1" x14ac:dyDescent="1.2">
      <c r="A123" s="104"/>
      <c r="B123" s="120"/>
      <c r="C123" s="120"/>
      <c r="D123" s="120"/>
      <c r="E123" s="120"/>
    </row>
    <row r="124" spans="1:5" ht="23.1" x14ac:dyDescent="1.2">
      <c r="A124" s="104"/>
      <c r="B124" s="120"/>
      <c r="C124" s="120"/>
      <c r="D124" s="120"/>
      <c r="E124" s="120"/>
    </row>
    <row r="125" spans="1:5" ht="23.1" x14ac:dyDescent="1.2">
      <c r="A125" s="104" t="s">
        <v>36</v>
      </c>
      <c r="B125" s="120">
        <v>83526</v>
      </c>
      <c r="C125" s="120">
        <v>69059</v>
      </c>
      <c r="D125" s="120">
        <v>152585</v>
      </c>
      <c r="E125" s="120">
        <v>74635</v>
      </c>
    </row>
    <row r="126" spans="1:5" ht="23.1" x14ac:dyDescent="1.2">
      <c r="A126" s="104"/>
      <c r="B126" s="120"/>
      <c r="C126" s="120"/>
      <c r="D126" s="120"/>
      <c r="E126" s="120"/>
    </row>
    <row r="127" spans="1:5" ht="23.1" x14ac:dyDescent="1.2">
      <c r="A127" s="104"/>
      <c r="B127" s="120"/>
      <c r="C127" s="120"/>
      <c r="D127" s="120"/>
      <c r="E127" s="120"/>
    </row>
    <row r="128" spans="1:5" ht="23.1" x14ac:dyDescent="1.2">
      <c r="A128" s="104"/>
      <c r="B128" s="120"/>
      <c r="C128" s="120"/>
      <c r="D128" s="120"/>
      <c r="E128" s="120"/>
    </row>
    <row r="129" spans="1:5" ht="23.1" x14ac:dyDescent="1.2">
      <c r="A129" s="104"/>
      <c r="B129" s="120"/>
      <c r="C129" s="120"/>
      <c r="D129" s="120"/>
      <c r="E129" s="120"/>
    </row>
    <row r="130" spans="1:5" ht="23.1" x14ac:dyDescent="1.2">
      <c r="A130" s="104"/>
      <c r="B130" s="120"/>
      <c r="C130" s="120"/>
      <c r="D130" s="120"/>
      <c r="E130" s="120"/>
    </row>
    <row r="131" spans="1:5" ht="23.1" x14ac:dyDescent="1.2">
      <c r="A131" s="104"/>
      <c r="B131" s="120"/>
      <c r="C131" s="120"/>
      <c r="D131" s="120"/>
      <c r="E131" s="120"/>
    </row>
    <row r="132" spans="1:5" ht="23.1" x14ac:dyDescent="1.2">
      <c r="A132" s="104"/>
      <c r="B132" s="120"/>
      <c r="C132" s="120"/>
      <c r="D132" s="120"/>
      <c r="E132" s="120"/>
    </row>
    <row r="133" spans="1:5" ht="23.1" x14ac:dyDescent="1.2">
      <c r="A133" s="104"/>
      <c r="B133" s="120"/>
      <c r="C133" s="120"/>
      <c r="D133" s="120"/>
      <c r="E133" s="120"/>
    </row>
    <row r="134" spans="1:5" ht="23.1" x14ac:dyDescent="1.2">
      <c r="A134" s="104" t="s">
        <v>37</v>
      </c>
      <c r="B134" s="120">
        <v>24223</v>
      </c>
      <c r="C134" s="120">
        <v>23965</v>
      </c>
      <c r="D134" s="120">
        <v>48188</v>
      </c>
      <c r="E134" s="120">
        <v>14818</v>
      </c>
    </row>
    <row r="135" spans="1:5" ht="23.1" x14ac:dyDescent="1.2">
      <c r="A135" s="104"/>
      <c r="B135" s="120"/>
      <c r="C135" s="120"/>
      <c r="D135" s="120"/>
      <c r="E135" s="120"/>
    </row>
    <row r="136" spans="1:5" ht="23.1" x14ac:dyDescent="1.2">
      <c r="A136" s="104"/>
      <c r="B136" s="120"/>
      <c r="C136" s="120"/>
      <c r="D136" s="120"/>
      <c r="E136" s="120"/>
    </row>
    <row r="137" spans="1:5" ht="23.1" x14ac:dyDescent="1.2">
      <c r="A137" s="104"/>
      <c r="B137" s="120"/>
      <c r="C137" s="120"/>
      <c r="D137" s="120"/>
      <c r="E137" s="120"/>
    </row>
    <row r="138" spans="1:5" ht="23.1" x14ac:dyDescent="1.2">
      <c r="A138" s="104"/>
      <c r="B138" s="120"/>
      <c r="C138" s="120"/>
      <c r="D138" s="120"/>
      <c r="E138" s="120"/>
    </row>
    <row r="139" spans="1:5" ht="23.1" x14ac:dyDescent="1.2">
      <c r="A139" s="117" t="s">
        <v>78</v>
      </c>
      <c r="B139" s="121">
        <v>19224</v>
      </c>
      <c r="C139" s="121">
        <v>17742</v>
      </c>
      <c r="D139" s="121">
        <v>36966</v>
      </c>
      <c r="E139" s="121">
        <v>11867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114"/>
  <sheetViews>
    <sheetView zoomScale="120" zoomScaleNormal="120" workbookViewId="0">
      <selection activeCell="I32" sqref="I32"/>
    </sheetView>
  </sheetViews>
  <sheetFormatPr defaultColWidth="9.29296875" defaultRowHeight="18" x14ac:dyDescent="0.65"/>
  <cols>
    <col min="1" max="1" width="4.41015625" style="3" customWidth="1"/>
    <col min="2" max="2" width="16.1171875" style="3" customWidth="1"/>
    <col min="3" max="4" width="12.1171875" style="3" customWidth="1"/>
    <col min="5" max="5" width="12.41015625" style="3" customWidth="1"/>
    <col min="6" max="6" width="13.87890625" style="3" customWidth="1"/>
    <col min="7" max="7" width="12.5859375" style="3" customWidth="1"/>
    <col min="8" max="8" width="7" style="3" bestFit="1" customWidth="1"/>
    <col min="9" max="9" width="7.703125" style="3" bestFit="1" customWidth="1"/>
    <col min="10" max="16384" width="9.29296875" style="3"/>
  </cols>
  <sheetData>
    <row r="1" spans="1:9" ht="20.100000000000001" x14ac:dyDescent="0.7">
      <c r="C1" s="30"/>
      <c r="D1" s="218">
        <v>14</v>
      </c>
    </row>
    <row r="2" spans="1:9" ht="35.25" customHeight="1" thickBot="1" x14ac:dyDescent="0.7">
      <c r="A2" s="528" t="s">
        <v>1230</v>
      </c>
      <c r="B2" s="528"/>
      <c r="C2" s="528"/>
      <c r="D2" s="528"/>
      <c r="E2" s="528"/>
      <c r="F2" s="528"/>
      <c r="G2" s="528"/>
    </row>
    <row r="3" spans="1:9" ht="36.299999999999997" thickBot="1" x14ac:dyDescent="0.7">
      <c r="A3" s="82" t="s">
        <v>24</v>
      </c>
      <c r="B3" s="83" t="s">
        <v>28</v>
      </c>
      <c r="C3" s="84" t="s">
        <v>113</v>
      </c>
      <c r="D3" s="146" t="s">
        <v>114</v>
      </c>
      <c r="E3" s="84" t="s">
        <v>115</v>
      </c>
      <c r="F3" s="85" t="s">
        <v>116</v>
      </c>
      <c r="G3" s="201" t="s">
        <v>117</v>
      </c>
    </row>
    <row r="4" spans="1:9" ht="20.100000000000001" x14ac:dyDescent="0.7">
      <c r="A4" s="31">
        <v>1</v>
      </c>
      <c r="B4" s="32" t="s">
        <v>77</v>
      </c>
      <c r="C4" s="204">
        <v>164743</v>
      </c>
      <c r="D4" s="205">
        <v>176082</v>
      </c>
      <c r="E4" s="33">
        <v>340825</v>
      </c>
      <c r="F4" s="205">
        <v>236469</v>
      </c>
      <c r="G4" s="348">
        <v>1489.6783527324064</v>
      </c>
    </row>
    <row r="5" spans="1:9" ht="20.100000000000001" x14ac:dyDescent="0.7">
      <c r="A5" s="34">
        <v>2</v>
      </c>
      <c r="B5" s="35" t="s">
        <v>29</v>
      </c>
      <c r="C5" s="202">
        <v>53397</v>
      </c>
      <c r="D5" s="206">
        <v>56046</v>
      </c>
      <c r="E5" s="36">
        <v>109443</v>
      </c>
      <c r="F5" s="206">
        <v>58804</v>
      </c>
      <c r="G5" s="202">
        <v>169.32886092948848</v>
      </c>
    </row>
    <row r="6" spans="1:9" ht="20.100000000000001" x14ac:dyDescent="0.7">
      <c r="A6" s="34">
        <v>3</v>
      </c>
      <c r="B6" s="37" t="s">
        <v>30</v>
      </c>
      <c r="C6" s="202">
        <v>12047</v>
      </c>
      <c r="D6" s="206">
        <v>11832</v>
      </c>
      <c r="E6" s="38">
        <v>23879</v>
      </c>
      <c r="F6" s="206">
        <v>9961</v>
      </c>
      <c r="G6" s="202">
        <v>60.076583240245952</v>
      </c>
    </row>
    <row r="7" spans="1:9" ht="20.100000000000001" x14ac:dyDescent="0.7">
      <c r="A7" s="34">
        <v>4</v>
      </c>
      <c r="B7" s="37" t="s">
        <v>31</v>
      </c>
      <c r="C7" s="202">
        <v>143305</v>
      </c>
      <c r="D7" s="206">
        <v>167719</v>
      </c>
      <c r="E7" s="39">
        <v>311024</v>
      </c>
      <c r="F7" s="206">
        <v>299831</v>
      </c>
      <c r="G7" s="202">
        <v>663.13448651552915</v>
      </c>
    </row>
    <row r="8" spans="1:9" ht="20.100000000000001" x14ac:dyDescent="0.7">
      <c r="A8" s="34">
        <v>5</v>
      </c>
      <c r="B8" s="37" t="s">
        <v>32</v>
      </c>
      <c r="C8" s="202">
        <v>36363</v>
      </c>
      <c r="D8" s="206">
        <v>37585</v>
      </c>
      <c r="E8" s="38">
        <v>73948</v>
      </c>
      <c r="F8" s="206">
        <v>56240</v>
      </c>
      <c r="G8" s="202">
        <v>427.35368736166254</v>
      </c>
    </row>
    <row r="9" spans="1:9" ht="20.100000000000001" x14ac:dyDescent="0.7">
      <c r="A9" s="34">
        <v>6</v>
      </c>
      <c r="B9" s="37" t="s">
        <v>33</v>
      </c>
      <c r="C9" s="202">
        <v>60181</v>
      </c>
      <c r="D9" s="206">
        <v>64475</v>
      </c>
      <c r="E9" s="38">
        <v>124656</v>
      </c>
      <c r="F9" s="206">
        <v>45495</v>
      </c>
      <c r="G9" s="202">
        <v>276.47696801538348</v>
      </c>
    </row>
    <row r="10" spans="1:9" ht="20.100000000000001" x14ac:dyDescent="0.7">
      <c r="A10" s="217">
        <v>7</v>
      </c>
      <c r="B10" s="37" t="s">
        <v>34</v>
      </c>
      <c r="C10" s="202">
        <v>160121</v>
      </c>
      <c r="D10" s="206">
        <v>168416</v>
      </c>
      <c r="E10" s="40">
        <v>328537</v>
      </c>
      <c r="F10" s="206">
        <v>229694</v>
      </c>
      <c r="G10" s="202">
        <v>532.96378849966095</v>
      </c>
    </row>
    <row r="11" spans="1:9" ht="20.100000000000001" x14ac:dyDescent="0.7">
      <c r="A11" s="34">
        <v>8</v>
      </c>
      <c r="B11" s="37" t="s">
        <v>35</v>
      </c>
      <c r="C11" s="202">
        <v>2226</v>
      </c>
      <c r="D11" s="206">
        <v>2268</v>
      </c>
      <c r="E11" s="38">
        <v>4494</v>
      </c>
      <c r="F11" s="206">
        <v>2187</v>
      </c>
      <c r="G11" s="202">
        <v>260.68797494054178</v>
      </c>
    </row>
    <row r="12" spans="1:9" ht="20.100000000000001" x14ac:dyDescent="0.7">
      <c r="A12" s="34">
        <v>9</v>
      </c>
      <c r="B12" s="37" t="s">
        <v>36</v>
      </c>
      <c r="C12" s="202">
        <v>86456</v>
      </c>
      <c r="D12" s="206">
        <v>75446</v>
      </c>
      <c r="E12" s="38">
        <v>161902</v>
      </c>
      <c r="F12" s="206">
        <v>99073</v>
      </c>
      <c r="G12" s="202">
        <v>485.57683656147464</v>
      </c>
    </row>
    <row r="13" spans="1:9" ht="20.100000000000001" x14ac:dyDescent="0.7">
      <c r="A13" s="34">
        <v>10</v>
      </c>
      <c r="B13" s="37" t="s">
        <v>37</v>
      </c>
      <c r="C13" s="202">
        <v>24937</v>
      </c>
      <c r="D13" s="206">
        <v>24842</v>
      </c>
      <c r="E13" s="38">
        <v>49779</v>
      </c>
      <c r="F13" s="206">
        <v>18129</v>
      </c>
      <c r="G13" s="202">
        <v>63.693150993418158</v>
      </c>
    </row>
    <row r="14" spans="1:9" ht="20.399999999999999" thickBot="1" x14ac:dyDescent="0.75">
      <c r="A14" s="41">
        <v>11</v>
      </c>
      <c r="B14" s="42" t="s">
        <v>78</v>
      </c>
      <c r="C14" s="203">
        <v>20207</v>
      </c>
      <c r="D14" s="207">
        <v>18191</v>
      </c>
      <c r="E14" s="43">
        <v>38398</v>
      </c>
      <c r="F14" s="207">
        <v>14326</v>
      </c>
      <c r="G14" s="203">
        <v>154.31481057272262</v>
      </c>
    </row>
    <row r="15" spans="1:9" s="227" customFormat="1" ht="20.399999999999999" thickBot="1" x14ac:dyDescent="0.75">
      <c r="A15" s="524" t="s">
        <v>15</v>
      </c>
      <c r="B15" s="525"/>
      <c r="C15" s="326">
        <f>SUM(C4:C14)</f>
        <v>763983</v>
      </c>
      <c r="D15" s="327">
        <f>SUM(D4:D14)</f>
        <v>802902</v>
      </c>
      <c r="E15" s="326">
        <f>SUM(C15:D15)</f>
        <v>1566885</v>
      </c>
      <c r="F15" s="328">
        <f>SUM(F4:F14)</f>
        <v>1070209</v>
      </c>
      <c r="G15" s="347">
        <f>E15/อปท!E18</f>
        <v>359.13018565207426</v>
      </c>
      <c r="I15" s="3"/>
    </row>
    <row r="16" spans="1:9" ht="17.25" customHeight="1" x14ac:dyDescent="0.65">
      <c r="B16" s="44" t="s">
        <v>399</v>
      </c>
      <c r="C16" s="527">
        <v>44196</v>
      </c>
      <c r="D16" s="527"/>
      <c r="E16" s="45"/>
      <c r="F16" s="45"/>
    </row>
    <row r="17" spans="2:11" ht="21.3" x14ac:dyDescent="1.2">
      <c r="B17" s="276" t="s">
        <v>445</v>
      </c>
      <c r="C17" s="45"/>
      <c r="D17" s="45"/>
      <c r="E17" s="45"/>
      <c r="F17" s="45"/>
    </row>
    <row r="18" spans="2:11" ht="20.100000000000001" x14ac:dyDescent="0.7">
      <c r="B18" s="526"/>
      <c r="C18" s="526"/>
      <c r="D18" s="526"/>
      <c r="E18" s="526"/>
      <c r="F18" s="526"/>
    </row>
    <row r="19" spans="2:11" ht="23.25" customHeight="1" x14ac:dyDescent="0.7">
      <c r="B19" s="526"/>
      <c r="C19" s="526"/>
      <c r="D19" s="526"/>
      <c r="E19" s="526"/>
      <c r="F19" s="526"/>
    </row>
    <row r="20" spans="2:11" ht="20.100000000000001" x14ac:dyDescent="0.7">
      <c r="B20" s="46"/>
      <c r="C20" s="47"/>
      <c r="D20" s="47"/>
      <c r="E20" s="47"/>
      <c r="F20" s="47"/>
    </row>
    <row r="21" spans="2:11" ht="20.100000000000001" x14ac:dyDescent="0.7">
      <c r="B21" s="46"/>
      <c r="C21" s="47"/>
      <c r="D21" s="47"/>
      <c r="E21" s="47"/>
      <c r="F21" s="47"/>
    </row>
    <row r="22" spans="2:11" ht="20.100000000000001" x14ac:dyDescent="0.7">
      <c r="B22" s="46"/>
      <c r="C22" s="47"/>
      <c r="D22" s="47"/>
      <c r="E22" s="47"/>
      <c r="F22" s="47"/>
    </row>
    <row r="23" spans="2:11" ht="20.100000000000001" x14ac:dyDescent="0.7">
      <c r="B23" s="46"/>
      <c r="C23" s="47"/>
      <c r="D23" s="47"/>
      <c r="E23" s="47"/>
      <c r="F23" s="47"/>
    </row>
    <row r="24" spans="2:11" ht="20.100000000000001" x14ac:dyDescent="0.7">
      <c r="B24" s="46"/>
      <c r="C24" s="47"/>
      <c r="D24" s="47"/>
      <c r="E24" s="47"/>
      <c r="F24" s="47"/>
    </row>
    <row r="25" spans="2:11" ht="20.100000000000001" x14ac:dyDescent="0.7">
      <c r="B25" s="46"/>
      <c r="C25" s="47"/>
      <c r="D25" s="47"/>
      <c r="E25" s="47"/>
      <c r="F25" s="47"/>
    </row>
    <row r="26" spans="2:11" ht="20.100000000000001" x14ac:dyDescent="0.7">
      <c r="B26" s="46"/>
      <c r="C26" s="47"/>
      <c r="D26" s="47"/>
      <c r="E26" s="47"/>
      <c r="F26" s="47"/>
    </row>
    <row r="27" spans="2:11" ht="20.100000000000001" x14ac:dyDescent="0.7">
      <c r="B27" s="46"/>
      <c r="C27" s="47"/>
      <c r="D27" s="47"/>
      <c r="E27" s="47"/>
      <c r="F27" s="47"/>
    </row>
    <row r="28" spans="2:11" ht="20.100000000000001" x14ac:dyDescent="0.7">
      <c r="B28" s="46"/>
      <c r="C28" s="47"/>
      <c r="D28" s="47"/>
      <c r="E28" s="47"/>
      <c r="F28" s="47"/>
    </row>
    <row r="29" spans="2:11" ht="20.100000000000001" x14ac:dyDescent="0.7">
      <c r="B29" s="46"/>
      <c r="C29" s="47"/>
      <c r="D29" s="47"/>
      <c r="E29" s="47"/>
      <c r="F29" s="47"/>
    </row>
    <row r="30" spans="2:11" x14ac:dyDescent="0.65">
      <c r="B30" s="44"/>
      <c r="C30" s="122"/>
      <c r="D30" s="44"/>
      <c r="E30" s="44"/>
      <c r="F30" s="44"/>
    </row>
    <row r="31" spans="2:11" x14ac:dyDescent="0.65">
      <c r="B31" s="48"/>
      <c r="C31" s="123"/>
      <c r="D31" s="49"/>
      <c r="E31" s="49"/>
      <c r="F31" s="49"/>
      <c r="K31" s="228"/>
    </row>
    <row r="32" spans="2:11" x14ac:dyDescent="0.65">
      <c r="C32" s="73"/>
    </row>
    <row r="33" spans="1:7" x14ac:dyDescent="0.65">
      <c r="C33" s="73"/>
    </row>
    <row r="34" spans="1:7" x14ac:dyDescent="0.65">
      <c r="C34" s="73"/>
    </row>
    <row r="35" spans="1:7" ht="20.100000000000001" x14ac:dyDescent="0.65">
      <c r="A35" s="208" t="str">
        <f>"ประชากรในจังหวัดชลบุรี  จากฐานข้อมูลทะเบียนราษฎร์ มีประชากรรวม "&amp;TEXT(E15,"#,###")&amp;" คน"</f>
        <v>ประชากรในจังหวัดชลบุรี  จากฐานข้อมูลทะเบียนราษฎร์ มีประชากรรวม 1,566,885 คน</v>
      </c>
      <c r="C35" s="73"/>
    </row>
    <row r="36" spans="1:7" ht="20.100000000000001" x14ac:dyDescent="0.65">
      <c r="A36" s="208" t="str">
        <f>"แบ่งเป็นเพศชาย "&amp;TEXT(C15,"#,###")&amp;" คน เพศหญิง "&amp;TEXT(D15,"#,###")&amp;" คน จำนวนบ้าน "&amp;TEXT(F15,"#,###")&amp;" หลังคาเรือน "</f>
        <v xml:space="preserve">แบ่งเป็นเพศชาย 763,983 คน เพศหญิง 802,902 คน จำนวนบ้าน 1,070,209 หลังคาเรือน </v>
      </c>
      <c r="C36" s="73"/>
    </row>
    <row r="37" spans="1:7" ht="20.100000000000001" x14ac:dyDescent="0.65">
      <c r="A37" s="209" t="str">
        <f>"ความหนาแน่นของประชากรเท่ากับ "&amp;TEXT(G15,"#,###")&amp;" คนต่อตารางกิโลเมตร"</f>
        <v>ความหนาแน่นของประชากรเท่ากับ 359 คนต่อตารางกิโลเมตร</v>
      </c>
      <c r="B37" s="2"/>
      <c r="C37" s="210"/>
      <c r="D37" s="2"/>
      <c r="E37" s="2"/>
      <c r="F37" s="2"/>
      <c r="G37" s="2"/>
    </row>
    <row r="38" spans="1:7" x14ac:dyDescent="0.65">
      <c r="C38" s="73"/>
    </row>
    <row r="39" spans="1:7" x14ac:dyDescent="0.65">
      <c r="C39" s="73"/>
    </row>
    <row r="40" spans="1:7" x14ac:dyDescent="0.65">
      <c r="C40" s="73"/>
    </row>
    <row r="41" spans="1:7" x14ac:dyDescent="0.65">
      <c r="C41" s="73"/>
    </row>
    <row r="42" spans="1:7" x14ac:dyDescent="0.65">
      <c r="C42" s="73"/>
    </row>
    <row r="43" spans="1:7" x14ac:dyDescent="0.65">
      <c r="C43" s="73"/>
    </row>
    <row r="44" spans="1:7" x14ac:dyDescent="0.65">
      <c r="C44" s="73"/>
    </row>
    <row r="45" spans="1:7" x14ac:dyDescent="0.65">
      <c r="C45" s="73"/>
    </row>
    <row r="46" spans="1:7" x14ac:dyDescent="0.65">
      <c r="C46" s="73"/>
    </row>
    <row r="47" spans="1:7" x14ac:dyDescent="0.65">
      <c r="C47" s="73"/>
    </row>
    <row r="48" spans="1:7" x14ac:dyDescent="0.65">
      <c r="C48" s="73"/>
    </row>
    <row r="49" spans="3:3" x14ac:dyDescent="0.65">
      <c r="C49" s="73"/>
    </row>
    <row r="50" spans="3:3" x14ac:dyDescent="0.65">
      <c r="C50" s="73"/>
    </row>
    <row r="51" spans="3:3" x14ac:dyDescent="0.65">
      <c r="C51" s="73"/>
    </row>
    <row r="52" spans="3:3" x14ac:dyDescent="0.65">
      <c r="C52" s="73"/>
    </row>
    <row r="53" spans="3:3" x14ac:dyDescent="0.65">
      <c r="C53" s="73"/>
    </row>
    <row r="54" spans="3:3" x14ac:dyDescent="0.65">
      <c r="C54" s="73"/>
    </row>
    <row r="55" spans="3:3" x14ac:dyDescent="0.65">
      <c r="C55" s="73"/>
    </row>
    <row r="56" spans="3:3" x14ac:dyDescent="0.65">
      <c r="C56" s="73"/>
    </row>
    <row r="57" spans="3:3" x14ac:dyDescent="0.65">
      <c r="C57" s="73"/>
    </row>
    <row r="58" spans="3:3" x14ac:dyDescent="0.65">
      <c r="C58" s="73"/>
    </row>
    <row r="59" spans="3:3" x14ac:dyDescent="0.65">
      <c r="C59" s="73"/>
    </row>
    <row r="60" spans="3:3" x14ac:dyDescent="0.65">
      <c r="C60" s="73"/>
    </row>
    <row r="61" spans="3:3" x14ac:dyDescent="0.65">
      <c r="C61" s="73"/>
    </row>
    <row r="62" spans="3:3" x14ac:dyDescent="0.65">
      <c r="C62" s="73"/>
    </row>
    <row r="63" spans="3:3" x14ac:dyDescent="0.65">
      <c r="C63" s="73"/>
    </row>
    <row r="64" spans="3:3" x14ac:dyDescent="0.65">
      <c r="C64" s="73"/>
    </row>
    <row r="65" spans="3:3" x14ac:dyDescent="0.65">
      <c r="C65" s="73"/>
    </row>
    <row r="66" spans="3:3" x14ac:dyDescent="0.65">
      <c r="C66" s="73"/>
    </row>
    <row r="67" spans="3:3" x14ac:dyDescent="0.65">
      <c r="C67" s="73"/>
    </row>
    <row r="68" spans="3:3" x14ac:dyDescent="0.65">
      <c r="C68" s="73"/>
    </row>
    <row r="69" spans="3:3" x14ac:dyDescent="0.65">
      <c r="C69" s="73"/>
    </row>
    <row r="70" spans="3:3" x14ac:dyDescent="0.65">
      <c r="C70" s="73"/>
    </row>
    <row r="71" spans="3:3" x14ac:dyDescent="0.65">
      <c r="C71" s="73"/>
    </row>
    <row r="72" spans="3:3" x14ac:dyDescent="0.65">
      <c r="C72" s="73"/>
    </row>
    <row r="73" spans="3:3" x14ac:dyDescent="0.65">
      <c r="C73" s="73"/>
    </row>
    <row r="74" spans="3:3" x14ac:dyDescent="0.65">
      <c r="C74" s="73"/>
    </row>
    <row r="75" spans="3:3" x14ac:dyDescent="0.65">
      <c r="C75" s="73"/>
    </row>
    <row r="76" spans="3:3" x14ac:dyDescent="0.65">
      <c r="C76" s="73"/>
    </row>
    <row r="77" spans="3:3" x14ac:dyDescent="0.65">
      <c r="C77" s="73"/>
    </row>
    <row r="78" spans="3:3" x14ac:dyDescent="0.65">
      <c r="C78" s="73"/>
    </row>
    <row r="79" spans="3:3" x14ac:dyDescent="0.65">
      <c r="C79" s="73"/>
    </row>
    <row r="80" spans="3:3" x14ac:dyDescent="0.65">
      <c r="C80" s="73"/>
    </row>
    <row r="81" spans="3:3" x14ac:dyDescent="0.65">
      <c r="C81" s="73"/>
    </row>
    <row r="82" spans="3:3" x14ac:dyDescent="0.65">
      <c r="C82" s="73"/>
    </row>
    <row r="83" spans="3:3" x14ac:dyDescent="0.65">
      <c r="C83" s="73"/>
    </row>
    <row r="84" spans="3:3" x14ac:dyDescent="0.65">
      <c r="C84" s="73"/>
    </row>
    <row r="85" spans="3:3" x14ac:dyDescent="0.65">
      <c r="C85" s="73"/>
    </row>
    <row r="86" spans="3:3" x14ac:dyDescent="0.65">
      <c r="C86" s="73"/>
    </row>
    <row r="87" spans="3:3" x14ac:dyDescent="0.65">
      <c r="C87" s="73"/>
    </row>
    <row r="88" spans="3:3" x14ac:dyDescent="0.65">
      <c r="C88" s="73"/>
    </row>
    <row r="89" spans="3:3" x14ac:dyDescent="0.65">
      <c r="C89" s="73"/>
    </row>
    <row r="90" spans="3:3" x14ac:dyDescent="0.65">
      <c r="C90" s="73"/>
    </row>
    <row r="91" spans="3:3" x14ac:dyDescent="0.65">
      <c r="C91" s="73"/>
    </row>
    <row r="92" spans="3:3" x14ac:dyDescent="0.65">
      <c r="C92" s="73"/>
    </row>
    <row r="93" spans="3:3" x14ac:dyDescent="0.65">
      <c r="C93" s="73"/>
    </row>
    <row r="94" spans="3:3" x14ac:dyDescent="0.65">
      <c r="C94" s="73"/>
    </row>
    <row r="95" spans="3:3" x14ac:dyDescent="0.65">
      <c r="C95" s="73"/>
    </row>
    <row r="96" spans="3:3" x14ac:dyDescent="0.65">
      <c r="C96" s="73"/>
    </row>
    <row r="97" spans="3:3" x14ac:dyDescent="0.65">
      <c r="C97" s="73"/>
    </row>
    <row r="98" spans="3:3" x14ac:dyDescent="0.65">
      <c r="C98" s="73"/>
    </row>
    <row r="99" spans="3:3" x14ac:dyDescent="0.65">
      <c r="C99" s="73"/>
    </row>
    <row r="100" spans="3:3" x14ac:dyDescent="0.65">
      <c r="C100" s="73"/>
    </row>
    <row r="101" spans="3:3" x14ac:dyDescent="0.65">
      <c r="C101" s="73"/>
    </row>
    <row r="102" spans="3:3" x14ac:dyDescent="0.65">
      <c r="C102" s="73"/>
    </row>
    <row r="103" spans="3:3" x14ac:dyDescent="0.65">
      <c r="C103" s="73"/>
    </row>
    <row r="104" spans="3:3" x14ac:dyDescent="0.65">
      <c r="C104" s="73"/>
    </row>
    <row r="105" spans="3:3" x14ac:dyDescent="0.65">
      <c r="C105" s="73"/>
    </row>
    <row r="106" spans="3:3" x14ac:dyDescent="0.65">
      <c r="C106" s="73"/>
    </row>
    <row r="107" spans="3:3" x14ac:dyDescent="0.65">
      <c r="C107" s="73"/>
    </row>
    <row r="108" spans="3:3" x14ac:dyDescent="0.65">
      <c r="C108" s="73"/>
    </row>
    <row r="109" spans="3:3" x14ac:dyDescent="0.65">
      <c r="C109" s="73"/>
    </row>
    <row r="110" spans="3:3" x14ac:dyDescent="0.65">
      <c r="C110" s="73"/>
    </row>
    <row r="111" spans="3:3" x14ac:dyDescent="0.65">
      <c r="C111" s="73"/>
    </row>
    <row r="112" spans="3:3" x14ac:dyDescent="0.65">
      <c r="C112" s="73"/>
    </row>
    <row r="113" spans="3:3" x14ac:dyDescent="0.65">
      <c r="C113" s="73"/>
    </row>
    <row r="114" spans="3:3" x14ac:dyDescent="0.65">
      <c r="C114" s="73"/>
    </row>
  </sheetData>
  <sheetProtection sheet="1" objects="1" scenarios="1"/>
  <mergeCells count="5">
    <mergeCell ref="A15:B15"/>
    <mergeCell ref="B18:F18"/>
    <mergeCell ref="B19:F19"/>
    <mergeCell ref="C16:D16"/>
    <mergeCell ref="A2:G2"/>
  </mergeCells>
  <phoneticPr fontId="6" type="noConversion"/>
  <hyperlinks>
    <hyperlink ref="B17" r:id="rId1" display="URL:http://stat.dopa.go.th/stat/statnew/upstat_age_disp.php" xr:uid="{00000000-0004-0000-0200-000000000000}"/>
  </hyperlinks>
  <pageMargins left="0.94488188976377963" right="0.55118110236220474" top="0.78740157480314965" bottom="0.19685039370078741" header="0.51181102362204722" footer="0.51181102362204722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4"/>
  <sheetViews>
    <sheetView zoomScale="120" zoomScaleNormal="120" workbookViewId="0">
      <selection activeCell="H29" sqref="H29"/>
    </sheetView>
  </sheetViews>
  <sheetFormatPr defaultColWidth="9.29296875" defaultRowHeight="18" x14ac:dyDescent="0.65"/>
  <cols>
    <col min="1" max="1" width="22.29296875" style="51" customWidth="1"/>
    <col min="2" max="2" width="12.703125" style="51" bestFit="1" customWidth="1"/>
    <col min="3" max="3" width="10" style="51" bestFit="1" customWidth="1"/>
    <col min="4" max="4" width="12.703125" style="51" bestFit="1" customWidth="1"/>
    <col min="5" max="5" width="9.41015625" style="51" bestFit="1" customWidth="1"/>
    <col min="6" max="6" width="14.87890625" style="51" bestFit="1" customWidth="1"/>
    <col min="7" max="7" width="10.29296875" style="51" bestFit="1" customWidth="1"/>
    <col min="8" max="16384" width="9.29296875" style="51"/>
  </cols>
  <sheetData>
    <row r="1" spans="1:12" ht="20.100000000000001" x14ac:dyDescent="0.7">
      <c r="A1" s="50"/>
      <c r="C1" s="529">
        <v>15</v>
      </c>
      <c r="D1" s="529"/>
    </row>
    <row r="2" spans="1:12" x14ac:dyDescent="0.65">
      <c r="A2" s="530" t="s">
        <v>1231</v>
      </c>
      <c r="B2" s="530"/>
      <c r="C2" s="530"/>
      <c r="D2" s="530"/>
      <c r="E2" s="530"/>
      <c r="F2" s="530"/>
      <c r="G2" s="530"/>
    </row>
    <row r="3" spans="1:12" s="72" customFormat="1" x14ac:dyDescent="0.65">
      <c r="A3" s="353"/>
      <c r="B3" s="531" t="s">
        <v>76</v>
      </c>
      <c r="C3" s="532"/>
      <c r="D3" s="532"/>
      <c r="E3" s="532"/>
      <c r="F3" s="532"/>
      <c r="G3" s="533"/>
    </row>
    <row r="4" spans="1:12" s="72" customFormat="1" x14ac:dyDescent="0.65">
      <c r="A4" s="354" t="s">
        <v>63</v>
      </c>
      <c r="B4" s="531" t="s">
        <v>13</v>
      </c>
      <c r="C4" s="533"/>
      <c r="D4" s="531" t="s">
        <v>14</v>
      </c>
      <c r="E4" s="533"/>
      <c r="F4" s="531" t="s">
        <v>15</v>
      </c>
      <c r="G4" s="533"/>
    </row>
    <row r="5" spans="1:12" s="72" customFormat="1" x14ac:dyDescent="0.65">
      <c r="A5" s="355" t="s">
        <v>64</v>
      </c>
      <c r="B5" s="356" t="s">
        <v>118</v>
      </c>
      <c r="C5" s="356" t="s">
        <v>65</v>
      </c>
      <c r="D5" s="356" t="s">
        <v>118</v>
      </c>
      <c r="E5" s="356" t="s">
        <v>65</v>
      </c>
      <c r="F5" s="356" t="s">
        <v>118</v>
      </c>
      <c r="G5" s="356" t="s">
        <v>65</v>
      </c>
      <c r="K5" s="155"/>
      <c r="L5" s="155"/>
    </row>
    <row r="6" spans="1:12" s="72" customFormat="1" x14ac:dyDescent="0.65">
      <c r="A6" s="315" t="s">
        <v>48</v>
      </c>
      <c r="B6" s="52">
        <v>47539</v>
      </c>
      <c r="C6" s="316">
        <f>SUM(B6/$F$23*100)</f>
        <v>3.0339814345022127</v>
      </c>
      <c r="D6" s="52">
        <v>44781</v>
      </c>
      <c r="E6" s="316">
        <f>SUM(D6/$F$23*100)</f>
        <v>2.8579634114820172</v>
      </c>
      <c r="F6" s="357">
        <f>SUM(B6+D6)</f>
        <v>92320</v>
      </c>
      <c r="G6" s="350">
        <f>SUM(F6/$F$23*100)</f>
        <v>5.8919448459842299</v>
      </c>
      <c r="K6" s="155"/>
      <c r="L6" s="155"/>
    </row>
    <row r="7" spans="1:12" s="72" customFormat="1" x14ac:dyDescent="0.65">
      <c r="A7" s="317" t="s">
        <v>49</v>
      </c>
      <c r="B7" s="53">
        <v>55563</v>
      </c>
      <c r="C7" s="343">
        <f t="shared" ref="C7:E22" si="0">SUM(B7/$F$23*100)</f>
        <v>3.546080280301362</v>
      </c>
      <c r="D7" s="53">
        <v>51989</v>
      </c>
      <c r="E7" s="343">
        <f t="shared" si="0"/>
        <v>3.3179844085558288</v>
      </c>
      <c r="F7" s="358">
        <f t="shared" ref="F7:F22" si="1">SUM(B7+D7)</f>
        <v>107552</v>
      </c>
      <c r="G7" s="351">
        <f t="shared" ref="G7" si="2">SUM(F7/$F$23*100)</f>
        <v>6.8640646888571908</v>
      </c>
      <c r="K7" s="155"/>
      <c r="L7" s="155"/>
    </row>
    <row r="8" spans="1:12" s="72" customFormat="1" x14ac:dyDescent="0.65">
      <c r="A8" s="317" t="s">
        <v>50</v>
      </c>
      <c r="B8" s="53">
        <v>51314</v>
      </c>
      <c r="C8" s="343">
        <f t="shared" si="0"/>
        <v>3.2749053057499435</v>
      </c>
      <c r="D8" s="53">
        <v>48743</v>
      </c>
      <c r="E8" s="343">
        <f t="shared" si="0"/>
        <v>3.1108217897293033</v>
      </c>
      <c r="F8" s="358">
        <f t="shared" si="1"/>
        <v>100057</v>
      </c>
      <c r="G8" s="351">
        <f t="shared" ref="G8" si="3">SUM(F8/$F$23*100)</f>
        <v>6.3857270954792478</v>
      </c>
      <c r="I8" s="349"/>
      <c r="J8" s="349"/>
      <c r="K8" s="155"/>
      <c r="L8" s="155"/>
    </row>
    <row r="9" spans="1:12" s="72" customFormat="1" x14ac:dyDescent="0.65">
      <c r="A9" s="317" t="s">
        <v>51</v>
      </c>
      <c r="B9" s="53">
        <v>48743</v>
      </c>
      <c r="C9" s="343">
        <f t="shared" si="0"/>
        <v>3.1108217897293033</v>
      </c>
      <c r="D9" s="53">
        <v>46772</v>
      </c>
      <c r="E9" s="343">
        <f t="shared" si="0"/>
        <v>2.9850308095361178</v>
      </c>
      <c r="F9" s="358">
        <f t="shared" si="1"/>
        <v>95515</v>
      </c>
      <c r="G9" s="351">
        <f t="shared" ref="G9" si="4">SUM(F9/$F$23*100)</f>
        <v>6.0958525992654211</v>
      </c>
      <c r="K9" s="155"/>
      <c r="L9" s="155"/>
    </row>
    <row r="10" spans="1:12" s="72" customFormat="1" x14ac:dyDescent="0.65">
      <c r="A10" s="317" t="s">
        <v>52</v>
      </c>
      <c r="B10" s="53">
        <v>59743</v>
      </c>
      <c r="C10" s="343">
        <f t="shared" si="0"/>
        <v>3.812851613232624</v>
      </c>
      <c r="D10" s="53">
        <v>50372</v>
      </c>
      <c r="E10" s="343">
        <f t="shared" si="0"/>
        <v>3.2147860245008411</v>
      </c>
      <c r="F10" s="358">
        <f t="shared" si="1"/>
        <v>110115</v>
      </c>
      <c r="G10" s="351">
        <f t="shared" ref="G10" si="5">SUM(F10/$F$23*100)</f>
        <v>7.0276376377334655</v>
      </c>
      <c r="K10" s="155"/>
      <c r="L10" s="155"/>
    </row>
    <row r="11" spans="1:12" s="72" customFormat="1" x14ac:dyDescent="0.65">
      <c r="A11" s="317" t="s">
        <v>53</v>
      </c>
      <c r="B11" s="53">
        <v>57932</v>
      </c>
      <c r="C11" s="343">
        <f t="shared" si="0"/>
        <v>3.6972719759267596</v>
      </c>
      <c r="D11" s="53">
        <v>56523</v>
      </c>
      <c r="E11" s="343">
        <f t="shared" si="0"/>
        <v>3.6073483376252886</v>
      </c>
      <c r="F11" s="358">
        <f t="shared" si="1"/>
        <v>114455</v>
      </c>
      <c r="G11" s="351">
        <f t="shared" ref="G11" si="6">SUM(F11/$F$23*100)</f>
        <v>7.3046203135520473</v>
      </c>
      <c r="K11" s="155"/>
      <c r="L11" s="155"/>
    </row>
    <row r="12" spans="1:12" s="72" customFormat="1" x14ac:dyDescent="0.65">
      <c r="A12" s="317" t="s">
        <v>54</v>
      </c>
      <c r="B12" s="53">
        <v>56897</v>
      </c>
      <c r="C12" s="343">
        <f t="shared" si="0"/>
        <v>3.6312173516244015</v>
      </c>
      <c r="D12" s="53">
        <v>58802</v>
      </c>
      <c r="E12" s="343">
        <f t="shared" si="0"/>
        <v>3.752796152876567</v>
      </c>
      <c r="F12" s="358">
        <f t="shared" si="1"/>
        <v>115699</v>
      </c>
      <c r="G12" s="351">
        <f t="shared" ref="G12" si="7">SUM(F12/$F$23*100)</f>
        <v>7.3840135045009694</v>
      </c>
      <c r="K12" s="155"/>
      <c r="L12" s="155"/>
    </row>
    <row r="13" spans="1:12" s="72" customFormat="1" x14ac:dyDescent="0.65">
      <c r="A13" s="317" t="s">
        <v>55</v>
      </c>
      <c r="B13" s="53">
        <v>64119</v>
      </c>
      <c r="C13" s="343">
        <f t="shared" si="0"/>
        <v>4.092131841200854</v>
      </c>
      <c r="D13" s="53">
        <v>68812</v>
      </c>
      <c r="E13" s="343">
        <f t="shared" si="0"/>
        <v>4.3916432922645887</v>
      </c>
      <c r="F13" s="358">
        <f t="shared" si="1"/>
        <v>132931</v>
      </c>
      <c r="G13" s="351">
        <f t="shared" ref="G13" si="8">SUM(F13/$F$23*100)</f>
        <v>8.4837751334654428</v>
      </c>
      <c r="K13" s="155"/>
      <c r="L13" s="155"/>
    </row>
    <row r="14" spans="1:12" s="72" customFormat="1" x14ac:dyDescent="0.65">
      <c r="A14" s="317" t="s">
        <v>56</v>
      </c>
      <c r="B14" s="53">
        <v>67935</v>
      </c>
      <c r="C14" s="343">
        <f t="shared" si="0"/>
        <v>4.3356723690634604</v>
      </c>
      <c r="D14" s="53">
        <v>71259</v>
      </c>
      <c r="E14" s="343">
        <f t="shared" si="0"/>
        <v>4.5478130175475542</v>
      </c>
      <c r="F14" s="358">
        <f t="shared" si="1"/>
        <v>139194</v>
      </c>
      <c r="G14" s="351">
        <f t="shared" ref="G14" si="9">SUM(F14/$F$23*100)</f>
        <v>8.8834853866110155</v>
      </c>
      <c r="K14" s="155"/>
      <c r="L14" s="155"/>
    </row>
    <row r="15" spans="1:12" s="72" customFormat="1" x14ac:dyDescent="0.65">
      <c r="A15" s="317" t="s">
        <v>57</v>
      </c>
      <c r="B15" s="53">
        <v>59663</v>
      </c>
      <c r="C15" s="343">
        <f t="shared" si="0"/>
        <v>3.8077459417889634</v>
      </c>
      <c r="D15" s="53">
        <v>65592</v>
      </c>
      <c r="E15" s="343">
        <f t="shared" si="0"/>
        <v>4.1861400166572533</v>
      </c>
      <c r="F15" s="358">
        <f t="shared" si="1"/>
        <v>125255</v>
      </c>
      <c r="G15" s="351">
        <f t="shared" ref="G15" si="10">SUM(F15/$F$23*100)</f>
        <v>7.9938859584462163</v>
      </c>
      <c r="K15" s="155"/>
      <c r="L15" s="155"/>
    </row>
    <row r="16" spans="1:12" s="72" customFormat="1" x14ac:dyDescent="0.65">
      <c r="A16" s="317" t="s">
        <v>58</v>
      </c>
      <c r="B16" s="53">
        <v>53864</v>
      </c>
      <c r="C16" s="343">
        <f t="shared" si="0"/>
        <v>3.4376485830166219</v>
      </c>
      <c r="D16" s="53">
        <v>61154</v>
      </c>
      <c r="E16" s="343">
        <f t="shared" si="0"/>
        <v>3.9029028933201864</v>
      </c>
      <c r="F16" s="358">
        <f t="shared" si="1"/>
        <v>115018</v>
      </c>
      <c r="G16" s="351">
        <f t="shared" ref="G16" si="11">SUM(F16/$F$23*100)</f>
        <v>7.3405514763368078</v>
      </c>
      <c r="K16" s="155"/>
      <c r="L16" s="155"/>
    </row>
    <row r="17" spans="1:12" s="72" customFormat="1" x14ac:dyDescent="0.65">
      <c r="A17" s="317" t="s">
        <v>59</v>
      </c>
      <c r="B17" s="53">
        <v>44853</v>
      </c>
      <c r="C17" s="343">
        <f t="shared" si="0"/>
        <v>2.8625585157813114</v>
      </c>
      <c r="D17" s="53">
        <v>52492</v>
      </c>
      <c r="E17" s="343">
        <f t="shared" si="0"/>
        <v>3.3500863177578442</v>
      </c>
      <c r="F17" s="358">
        <f t="shared" si="1"/>
        <v>97345</v>
      </c>
      <c r="G17" s="351">
        <f t="shared" ref="G17" si="12">SUM(F17/$F$23*100)</f>
        <v>6.212644833539156</v>
      </c>
      <c r="K17" s="155"/>
      <c r="L17" s="155"/>
    </row>
    <row r="18" spans="1:12" s="72" customFormat="1" x14ac:dyDescent="0.65">
      <c r="A18" s="317" t="s">
        <v>60</v>
      </c>
      <c r="B18" s="53">
        <v>32792</v>
      </c>
      <c r="C18" s="343">
        <f t="shared" si="0"/>
        <v>2.0928147247564435</v>
      </c>
      <c r="D18" s="53">
        <v>40630</v>
      </c>
      <c r="E18" s="343">
        <f t="shared" si="0"/>
        <v>2.593042884449082</v>
      </c>
      <c r="F18" s="358">
        <f t="shared" si="1"/>
        <v>73422</v>
      </c>
      <c r="G18" s="351">
        <f>SUM(F18/$F$23*100)</f>
        <v>4.6858576092055255</v>
      </c>
      <c r="K18" s="155"/>
      <c r="L18" s="155"/>
    </row>
    <row r="19" spans="1:12" s="72" customFormat="1" x14ac:dyDescent="0.65">
      <c r="A19" s="317" t="s">
        <v>61</v>
      </c>
      <c r="B19" s="53">
        <v>23142</v>
      </c>
      <c r="C19" s="343">
        <f t="shared" si="0"/>
        <v>1.4769431068648944</v>
      </c>
      <c r="D19" s="53">
        <v>30034</v>
      </c>
      <c r="E19" s="343">
        <f t="shared" si="0"/>
        <v>1.9167967017362473</v>
      </c>
      <c r="F19" s="358">
        <f t="shared" si="1"/>
        <v>53176</v>
      </c>
      <c r="G19" s="351">
        <f t="shared" ref="G19" si="13">SUM(F19/$F$23*100)</f>
        <v>3.3937398086011421</v>
      </c>
      <c r="K19" s="155"/>
      <c r="L19" s="155"/>
    </row>
    <row r="20" spans="1:12" s="72" customFormat="1" x14ac:dyDescent="0.65">
      <c r="A20" s="317" t="s">
        <v>62</v>
      </c>
      <c r="B20" s="53">
        <v>15896</v>
      </c>
      <c r="C20" s="343">
        <f t="shared" si="0"/>
        <v>1.0144969158553436</v>
      </c>
      <c r="D20" s="53">
        <v>21158</v>
      </c>
      <c r="E20" s="343">
        <f t="shared" si="0"/>
        <v>1.3503224550621136</v>
      </c>
      <c r="F20" s="358">
        <f t="shared" si="1"/>
        <v>37054</v>
      </c>
      <c r="G20" s="351">
        <f t="shared" ref="G20" si="14">SUM(F20/$F$23*100)</f>
        <v>2.364819370917457</v>
      </c>
      <c r="K20" s="155"/>
      <c r="L20" s="155"/>
    </row>
    <row r="21" spans="1:12" s="72" customFormat="1" x14ac:dyDescent="0.65">
      <c r="A21" s="317" t="s">
        <v>106</v>
      </c>
      <c r="B21" s="53">
        <v>10390</v>
      </c>
      <c r="C21" s="343">
        <f t="shared" si="0"/>
        <v>0.66309907874540885</v>
      </c>
      <c r="D21" s="53">
        <v>14138</v>
      </c>
      <c r="E21" s="343">
        <f t="shared" si="0"/>
        <v>0.90229978588090387</v>
      </c>
      <c r="F21" s="358">
        <f t="shared" si="1"/>
        <v>24528</v>
      </c>
      <c r="G21" s="351">
        <f t="shared" ref="G21" si="15">SUM(F21/$F$23*100)</f>
        <v>1.5653988646263126</v>
      </c>
      <c r="K21" s="155"/>
      <c r="L21" s="155"/>
    </row>
    <row r="22" spans="1:12" s="72" customFormat="1" x14ac:dyDescent="0.65">
      <c r="A22" s="317" t="s">
        <v>107</v>
      </c>
      <c r="B22" s="344">
        <v>13598</v>
      </c>
      <c r="C22" s="345">
        <f t="shared" si="0"/>
        <v>0.86783650363619536</v>
      </c>
      <c r="D22" s="344">
        <v>19651</v>
      </c>
      <c r="E22" s="345">
        <f t="shared" si="0"/>
        <v>1.2541443692421588</v>
      </c>
      <c r="F22" s="359">
        <f t="shared" si="1"/>
        <v>33249</v>
      </c>
      <c r="G22" s="352">
        <f t="shared" ref="G22" si="16">SUM(F22/$F$23*100)</f>
        <v>2.1219808728783542</v>
      </c>
      <c r="K22" s="155"/>
      <c r="L22" s="155"/>
    </row>
    <row r="23" spans="1:12" s="72" customFormat="1" x14ac:dyDescent="0.65">
      <c r="A23" s="356" t="s">
        <v>15</v>
      </c>
      <c r="B23" s="360">
        <f>SUM(B6:B22)</f>
        <v>763983</v>
      </c>
      <c r="C23" s="361">
        <f>SUM(B23*100/F23)</f>
        <v>48.7580773317761</v>
      </c>
      <c r="D23" s="360">
        <f>SUM(D6:D22)</f>
        <v>802902</v>
      </c>
      <c r="E23" s="362">
        <f>SUM(D23*100/F23)</f>
        <v>51.2419226682239</v>
      </c>
      <c r="F23" s="363">
        <f>SUM(B23,D23)</f>
        <v>1566885</v>
      </c>
      <c r="G23" s="362">
        <f>SUM(G6:G22)</f>
        <v>100.00000000000001</v>
      </c>
    </row>
    <row r="24" spans="1:12" ht="19.8" x14ac:dyDescent="0.95">
      <c r="A24" s="310" t="s">
        <v>1232</v>
      </c>
      <c r="B24" s="311"/>
      <c r="C24" s="311"/>
      <c r="D24" s="311"/>
      <c r="E24" s="311"/>
      <c r="F24" s="312"/>
      <c r="G24" s="312"/>
    </row>
    <row r="25" spans="1:12" ht="19.8" x14ac:dyDescent="0.95">
      <c r="A25" s="310" t="s">
        <v>444</v>
      </c>
      <c r="B25" s="311"/>
      <c r="C25" s="311"/>
      <c r="D25" s="311"/>
      <c r="E25" s="311"/>
      <c r="F25" s="313"/>
      <c r="G25" s="312"/>
    </row>
    <row r="26" spans="1:12" x14ac:dyDescent="0.65">
      <c r="A26" s="534" t="s">
        <v>401</v>
      </c>
      <c r="B26" s="534"/>
      <c r="C26" s="534"/>
      <c r="D26" s="534"/>
      <c r="E26" s="534"/>
      <c r="F26" s="364">
        <v>1547685</v>
      </c>
      <c r="G26" s="314" t="s">
        <v>402</v>
      </c>
      <c r="H26" s="178"/>
    </row>
    <row r="27" spans="1:12" x14ac:dyDescent="0.65">
      <c r="A27" s="534" t="s">
        <v>403</v>
      </c>
      <c r="B27" s="534"/>
      <c r="C27" s="534"/>
      <c r="D27" s="534"/>
      <c r="E27" s="534"/>
      <c r="F27" s="364">
        <v>21398</v>
      </c>
      <c r="G27" s="314" t="s">
        <v>402</v>
      </c>
      <c r="H27" s="178"/>
    </row>
    <row r="28" spans="1:12" ht="35.65" customHeight="1" x14ac:dyDescent="0.65">
      <c r="A28" s="534" t="s">
        <v>404</v>
      </c>
      <c r="B28" s="534"/>
      <c r="C28" s="534"/>
      <c r="D28" s="534"/>
      <c r="E28" s="534"/>
      <c r="F28" s="364">
        <v>17808</v>
      </c>
      <c r="G28" s="314" t="s">
        <v>402</v>
      </c>
      <c r="H28" s="178"/>
    </row>
    <row r="29" spans="1:12" x14ac:dyDescent="0.65">
      <c r="A29" s="534" t="s">
        <v>405</v>
      </c>
      <c r="B29" s="534"/>
      <c r="C29" s="534"/>
      <c r="D29" s="534"/>
      <c r="E29" s="534"/>
      <c r="F29" s="364">
        <v>1392</v>
      </c>
      <c r="G29" s="314" t="s">
        <v>402</v>
      </c>
      <c r="H29" s="178"/>
    </row>
    <row r="30" spans="1:12" x14ac:dyDescent="0.65">
      <c r="A30" s="55"/>
      <c r="B30" s="54"/>
      <c r="C30" s="54"/>
      <c r="D30" s="54"/>
      <c r="E30" s="54"/>
      <c r="F30" s="55"/>
      <c r="G30" s="55"/>
    </row>
    <row r="31" spans="1:12" x14ac:dyDescent="0.65">
      <c r="A31" s="55"/>
      <c r="B31" s="54"/>
      <c r="C31" s="54"/>
      <c r="D31" s="54"/>
      <c r="E31" s="54"/>
      <c r="F31" s="55"/>
      <c r="G31" s="55"/>
    </row>
    <row r="32" spans="1:12" x14ac:dyDescent="0.65">
      <c r="A32" s="55"/>
      <c r="B32" s="54"/>
      <c r="C32" s="54"/>
      <c r="D32" s="54"/>
      <c r="E32" s="54"/>
      <c r="F32" s="55"/>
      <c r="G32" s="55"/>
    </row>
    <row r="33" spans="1:7" x14ac:dyDescent="0.65">
      <c r="A33" s="55"/>
      <c r="B33" s="54"/>
      <c r="C33" s="54"/>
      <c r="D33" s="54"/>
      <c r="E33" s="54"/>
      <c r="F33" s="55"/>
      <c r="G33" s="55"/>
    </row>
    <row r="34" spans="1:7" x14ac:dyDescent="0.65">
      <c r="A34" s="55"/>
      <c r="B34" s="54"/>
      <c r="C34" s="54"/>
      <c r="D34" s="54"/>
      <c r="E34" s="54"/>
      <c r="F34" s="55"/>
      <c r="G34" s="55"/>
    </row>
    <row r="35" spans="1:7" x14ac:dyDescent="0.65">
      <c r="B35" s="54"/>
      <c r="C35" s="54"/>
      <c r="D35" s="54"/>
      <c r="E35" s="54"/>
      <c r="F35" s="55"/>
      <c r="G35" s="55"/>
    </row>
    <row r="36" spans="1:7" x14ac:dyDescent="0.65">
      <c r="B36" s="54"/>
      <c r="C36" s="54"/>
      <c r="D36" s="54"/>
      <c r="E36" s="54"/>
      <c r="F36" s="55"/>
      <c r="G36" s="55"/>
    </row>
    <row r="37" spans="1:7" x14ac:dyDescent="0.65">
      <c r="B37" s="54"/>
      <c r="C37" s="54"/>
      <c r="D37" s="54"/>
      <c r="E37" s="54"/>
      <c r="F37" s="55"/>
      <c r="G37" s="55"/>
    </row>
    <row r="38" spans="1:7" x14ac:dyDescent="0.65">
      <c r="B38" s="54"/>
      <c r="C38" s="54"/>
      <c r="D38" s="54"/>
      <c r="E38" s="54"/>
      <c r="F38" s="55"/>
      <c r="G38" s="55"/>
    </row>
    <row r="39" spans="1:7" x14ac:dyDescent="0.65">
      <c r="B39" s="54"/>
      <c r="C39" s="54"/>
      <c r="D39" s="54"/>
      <c r="E39" s="54"/>
      <c r="F39" s="55"/>
      <c r="G39" s="55"/>
    </row>
    <row r="40" spans="1:7" ht="20.25" customHeight="1" x14ac:dyDescent="0.65">
      <c r="A40" s="56"/>
    </row>
    <row r="41" spans="1:7" x14ac:dyDescent="0.65">
      <c r="A41" s="221" t="str">
        <f>"ประชากรในจังหวัดชลบุรี จากฐานข้อมูลทะเบียนราษฎร์ แบ่งเป็นเพศชายร้อยละ  "&amp;TEXT(C23,"#,##0.00")&amp;" เพศหญิงร้อยละ "&amp;TEXT(E23," #,##0.00")</f>
        <v>ประชากรในจังหวัดชลบุรี จากฐานข้อมูลทะเบียนราษฎร์ แบ่งเป็นเพศชายร้อยละ  48.76 เพศหญิงร้อยละ  51.24</v>
      </c>
    </row>
    <row r="42" spans="1:7" x14ac:dyDescent="0.65">
      <c r="A42" s="3" t="str">
        <f>"จำนวนประชากรตามกลุ่มอายุรวมเพศชายและเพศหญิงมากที่สุด ๓ อันดับ ได้แก่ กลุ่มอายุ 40-44 ปี (ร้อยละ "&amp;TEXT(G14,"0.00")&amp;")"</f>
        <v>จำนวนประชากรตามกลุ่มอายุรวมเพศชายและเพศหญิงมากที่สุด ๓ อันดับ ได้แก่ กลุ่มอายุ 40-44 ปี (ร้อยละ 8.88)</v>
      </c>
      <c r="B42" s="154"/>
      <c r="C42" s="154"/>
      <c r="D42" s="154"/>
      <c r="E42" s="154"/>
      <c r="F42" s="154"/>
      <c r="G42" s="154"/>
    </row>
    <row r="43" spans="1:7" x14ac:dyDescent="0.65">
      <c r="A43" s="3" t="str">
        <f>"กลุ่มอายุ 35-39 ปี (ร้อยละ "&amp;TEXT(G13,"0.00")&amp;") และกลุ่มอายุ 45-49 ปี (ร้อยละ "&amp;TEXT(G15,"0.00")&amp;") ตามลำดับ"</f>
        <v>กลุ่มอายุ 35-39 ปี (ร้อยละ 8.48) และกลุ่มอายุ 45-49 ปี (ร้อยละ 7.99) ตามลำดับ</v>
      </c>
      <c r="B43" s="154"/>
      <c r="C43" s="154"/>
      <c r="D43" s="154"/>
      <c r="E43" s="154"/>
      <c r="F43" s="154"/>
      <c r="G43" s="154"/>
    </row>
    <row r="44" spans="1:7" ht="19.2" x14ac:dyDescent="0.7">
      <c r="A44" s="147"/>
    </row>
  </sheetData>
  <sheetProtection sheet="1" objects="1" scenarios="1"/>
  <mergeCells count="10">
    <mergeCell ref="A26:E26"/>
    <mergeCell ref="A27:E27"/>
    <mergeCell ref="A28:E28"/>
    <mergeCell ref="A29:E29"/>
    <mergeCell ref="F4:G4"/>
    <mergeCell ref="C1:D1"/>
    <mergeCell ref="A2:G2"/>
    <mergeCell ref="B3:G3"/>
    <mergeCell ref="B4:C4"/>
    <mergeCell ref="D4:E4"/>
  </mergeCells>
  <pageMargins left="0.98425196850393704" right="0.55118110236220474" top="0.59055118110236227" bottom="0.19685039370078741" header="0.31496062992125984" footer="0.11811023622047245"/>
  <pageSetup paperSize="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3"/>
  <sheetViews>
    <sheetView topLeftCell="K5" workbookViewId="0">
      <pane xSplit="14940" topLeftCell="S1"/>
      <selection activeCell="V3" sqref="V3:V19"/>
      <selection pane="topRight" activeCell="S4" sqref="S4"/>
    </sheetView>
  </sheetViews>
  <sheetFormatPr defaultRowHeight="21.3" x14ac:dyDescent="1.2"/>
  <cols>
    <col min="1" max="1" width="19.1171875" customWidth="1"/>
    <col min="8" max="8" width="13.1171875" customWidth="1"/>
    <col min="15" max="15" width="9.41015625" style="125" bestFit="1" customWidth="1"/>
  </cols>
  <sheetData>
    <row r="1" spans="1:24" x14ac:dyDescent="1.2">
      <c r="A1" s="89" t="s">
        <v>226</v>
      </c>
      <c r="B1" s="90" t="s">
        <v>13</v>
      </c>
      <c r="C1" s="90" t="s">
        <v>14</v>
      </c>
      <c r="D1" s="91" t="s">
        <v>15</v>
      </c>
    </row>
    <row r="2" spans="1:24" ht="18.75" customHeight="1" x14ac:dyDescent="1.2">
      <c r="A2" s="92" t="s">
        <v>227</v>
      </c>
      <c r="B2" s="93">
        <v>9626</v>
      </c>
      <c r="C2" s="93">
        <v>9023</v>
      </c>
      <c r="D2" s="94">
        <f>SUM(B2:C2)</f>
        <v>18649</v>
      </c>
      <c r="G2" s="95" t="s">
        <v>13</v>
      </c>
      <c r="H2" s="95" t="s">
        <v>14</v>
      </c>
      <c r="K2" s="99" t="s">
        <v>13</v>
      </c>
      <c r="L2" s="100" t="s">
        <v>14</v>
      </c>
      <c r="M2" s="95"/>
      <c r="O2" s="126" t="s">
        <v>344</v>
      </c>
    </row>
    <row r="3" spans="1:24" x14ac:dyDescent="1.2">
      <c r="A3" s="92" t="s">
        <v>228</v>
      </c>
      <c r="B3" s="93">
        <v>9736</v>
      </c>
      <c r="C3" s="93">
        <v>9017</v>
      </c>
      <c r="D3" s="94">
        <f>SUM(B3:C3)</f>
        <v>18753</v>
      </c>
      <c r="F3" t="s">
        <v>343</v>
      </c>
      <c r="G3" s="88">
        <f>SUM(B82:B103)</f>
        <v>7491</v>
      </c>
      <c r="H3" s="88">
        <f>SUM(C82:C103)</f>
        <v>11591</v>
      </c>
      <c r="J3" t="s">
        <v>48</v>
      </c>
      <c r="K3" s="98">
        <v>3.5</v>
      </c>
      <c r="L3" s="101">
        <v>-3.3</v>
      </c>
      <c r="M3" t="s">
        <v>48</v>
      </c>
      <c r="N3">
        <v>47279</v>
      </c>
      <c r="O3" s="125">
        <v>45355</v>
      </c>
      <c r="P3">
        <f>N3+1698</f>
        <v>48977</v>
      </c>
      <c r="Q3">
        <f>O3+959</f>
        <v>46314</v>
      </c>
      <c r="R3" s="128">
        <v>48977</v>
      </c>
      <c r="S3" s="130">
        <v>46314</v>
      </c>
      <c r="T3">
        <f>R3-87</f>
        <v>48890</v>
      </c>
      <c r="U3" s="52">
        <v>48492</v>
      </c>
      <c r="V3" s="52">
        <v>45049</v>
      </c>
    </row>
    <row r="4" spans="1:24" x14ac:dyDescent="1.2">
      <c r="A4" s="92" t="s">
        <v>229</v>
      </c>
      <c r="B4" s="93">
        <v>9138</v>
      </c>
      <c r="C4" s="93">
        <v>8670</v>
      </c>
      <c r="D4" s="94">
        <f>SUM(B4:C4)</f>
        <v>17808</v>
      </c>
      <c r="F4" t="s">
        <v>106</v>
      </c>
      <c r="G4" s="88">
        <f>B77+B78+B79+B81</f>
        <v>6216</v>
      </c>
      <c r="H4" s="88">
        <f>C77+C78+C79+C81</f>
        <v>8435</v>
      </c>
      <c r="J4" t="s">
        <v>329</v>
      </c>
      <c r="K4" s="98">
        <v>3.4</v>
      </c>
      <c r="L4" s="101">
        <v>-3.3</v>
      </c>
      <c r="M4" t="s">
        <v>329</v>
      </c>
      <c r="N4">
        <v>46715</v>
      </c>
      <c r="O4" s="125">
        <v>44424</v>
      </c>
      <c r="P4">
        <f t="shared" ref="P4:P19" si="0">N4+1698</f>
        <v>48413</v>
      </c>
      <c r="Q4">
        <f t="shared" ref="Q4:Q19" si="1">O4+959</f>
        <v>45383</v>
      </c>
      <c r="R4" s="128">
        <v>48413</v>
      </c>
      <c r="S4" s="130">
        <v>45383</v>
      </c>
      <c r="T4">
        <f t="shared" ref="T4:T20" si="2">R4-87</f>
        <v>48326</v>
      </c>
      <c r="U4" s="53">
        <v>46856</v>
      </c>
      <c r="V4" s="53">
        <v>43774</v>
      </c>
    </row>
    <row r="5" spans="1:24" x14ac:dyDescent="1.2">
      <c r="A5" s="92" t="s">
        <v>230</v>
      </c>
      <c r="B5" s="93">
        <v>9005</v>
      </c>
      <c r="C5" s="93">
        <v>9489</v>
      </c>
      <c r="D5" s="94">
        <f>SUM(B5:C5)</f>
        <v>18494</v>
      </c>
      <c r="F5" t="s">
        <v>342</v>
      </c>
      <c r="G5" s="88">
        <f>B72+B73+B74+B75+B76</f>
        <v>11398</v>
      </c>
      <c r="H5" s="88">
        <f>C72+C73+C74+C75+C76</f>
        <v>14282</v>
      </c>
      <c r="J5" t="s">
        <v>330</v>
      </c>
      <c r="K5">
        <v>3.3</v>
      </c>
      <c r="L5" s="101">
        <v>-3.1</v>
      </c>
      <c r="M5" t="s">
        <v>330</v>
      </c>
      <c r="N5">
        <v>45134</v>
      </c>
      <c r="O5" s="125">
        <v>42694</v>
      </c>
      <c r="P5">
        <f t="shared" si="0"/>
        <v>46832</v>
      </c>
      <c r="Q5">
        <f t="shared" si="1"/>
        <v>43653</v>
      </c>
      <c r="R5" s="128">
        <v>46832</v>
      </c>
      <c r="S5" s="130">
        <v>43653</v>
      </c>
      <c r="T5">
        <f t="shared" si="2"/>
        <v>46745</v>
      </c>
      <c r="U5" s="53">
        <v>47825</v>
      </c>
      <c r="V5" s="53">
        <v>44453</v>
      </c>
    </row>
    <row r="6" spans="1:24" x14ac:dyDescent="1.2">
      <c r="A6" s="92" t="s">
        <v>231</v>
      </c>
      <c r="B6" s="93">
        <v>9774</v>
      </c>
      <c r="C6" s="93">
        <v>9156</v>
      </c>
      <c r="D6" s="94">
        <f t="shared" ref="D6:D69" si="3">SUM(B6:C6)</f>
        <v>18930</v>
      </c>
      <c r="F6" t="s">
        <v>341</v>
      </c>
      <c r="G6" s="88">
        <f>B67+B68+B69+B70+B71</f>
        <v>14181</v>
      </c>
      <c r="H6" s="88">
        <f>C67+C68+C69+C70+C71</f>
        <v>17728</v>
      </c>
      <c r="J6" t="s">
        <v>331</v>
      </c>
      <c r="K6" s="98">
        <v>3.7</v>
      </c>
      <c r="L6" s="101">
        <v>-3.6</v>
      </c>
      <c r="M6" t="s">
        <v>331</v>
      </c>
      <c r="N6">
        <v>50354</v>
      </c>
      <c r="O6" s="125">
        <v>48589</v>
      </c>
      <c r="P6">
        <f t="shared" si="0"/>
        <v>52052</v>
      </c>
      <c r="Q6">
        <f t="shared" si="1"/>
        <v>49548</v>
      </c>
      <c r="R6" s="128">
        <v>52052</v>
      </c>
      <c r="S6" s="130">
        <v>49548</v>
      </c>
      <c r="T6">
        <f t="shared" si="2"/>
        <v>51965</v>
      </c>
      <c r="U6" s="53">
        <v>50071</v>
      </c>
      <c r="V6" s="53">
        <v>48280</v>
      </c>
    </row>
    <row r="7" spans="1:24" x14ac:dyDescent="1.2">
      <c r="A7" s="92" t="s">
        <v>232</v>
      </c>
      <c r="B7" s="93">
        <v>9551</v>
      </c>
      <c r="C7" s="93">
        <v>9135</v>
      </c>
      <c r="D7" s="94">
        <f t="shared" si="3"/>
        <v>18686</v>
      </c>
      <c r="F7" t="s">
        <v>340</v>
      </c>
      <c r="G7" s="88">
        <f>B62+B63+B64+B65+B66</f>
        <v>20869</v>
      </c>
      <c r="H7" s="88">
        <f>C62+C63+C64+C65+C66</f>
        <v>26279</v>
      </c>
      <c r="J7" t="s">
        <v>332</v>
      </c>
      <c r="K7" s="98">
        <v>4.0999999999999996</v>
      </c>
      <c r="L7" s="101">
        <v>-3.4</v>
      </c>
      <c r="M7" t="s">
        <v>332</v>
      </c>
      <c r="N7">
        <v>55746</v>
      </c>
      <c r="O7" s="126">
        <v>46320</v>
      </c>
      <c r="P7">
        <f t="shared" si="0"/>
        <v>57444</v>
      </c>
      <c r="Q7">
        <f t="shared" si="1"/>
        <v>47279</v>
      </c>
      <c r="R7" s="128">
        <v>57444</v>
      </c>
      <c r="S7" s="130">
        <v>47279</v>
      </c>
      <c r="T7">
        <f t="shared" si="2"/>
        <v>57357</v>
      </c>
      <c r="U7" s="53">
        <v>53201</v>
      </c>
      <c r="V7" s="53">
        <v>45980</v>
      </c>
      <c r="X7">
        <v>57444</v>
      </c>
    </row>
    <row r="8" spans="1:24" x14ac:dyDescent="1.2">
      <c r="A8" s="92" t="s">
        <v>233</v>
      </c>
      <c r="B8" s="93">
        <v>9508</v>
      </c>
      <c r="C8" s="93">
        <v>8844</v>
      </c>
      <c r="D8" s="94">
        <f t="shared" si="3"/>
        <v>18352</v>
      </c>
      <c r="F8" t="s">
        <v>339</v>
      </c>
      <c r="G8" s="88">
        <f>B57+B58+B59+B60+B61</f>
        <v>29967</v>
      </c>
      <c r="H8" s="88">
        <f>C57+C58+C59+C60+C61</f>
        <v>36545</v>
      </c>
      <c r="J8" t="s">
        <v>333</v>
      </c>
      <c r="K8" s="98">
        <v>3.4</v>
      </c>
      <c r="L8" s="101">
        <v>-3.6</v>
      </c>
      <c r="M8" t="s">
        <v>333</v>
      </c>
      <c r="N8">
        <v>47004</v>
      </c>
      <c r="O8" s="125">
        <v>49290</v>
      </c>
      <c r="P8">
        <f t="shared" si="0"/>
        <v>48702</v>
      </c>
      <c r="Q8">
        <f t="shared" si="1"/>
        <v>50249</v>
      </c>
      <c r="R8" s="128">
        <v>48702</v>
      </c>
      <c r="S8" s="130">
        <v>50249</v>
      </c>
      <c r="T8">
        <f t="shared" si="2"/>
        <v>48615</v>
      </c>
      <c r="U8" s="53">
        <v>49719</v>
      </c>
      <c r="V8" s="53">
        <v>51798</v>
      </c>
      <c r="X8" s="129">
        <f>X7-4243</f>
        <v>53201</v>
      </c>
    </row>
    <row r="9" spans="1:24" x14ac:dyDescent="1.2">
      <c r="A9" s="92" t="s">
        <v>234</v>
      </c>
      <c r="B9" s="93">
        <v>9185</v>
      </c>
      <c r="C9" s="93">
        <v>8969</v>
      </c>
      <c r="D9" s="94">
        <f t="shared" si="3"/>
        <v>18154</v>
      </c>
      <c r="F9" t="s">
        <v>338</v>
      </c>
      <c r="G9" s="88">
        <f>B52+B53+B54+B55+B56</f>
        <v>40631</v>
      </c>
      <c r="H9" s="88">
        <f>C52+C53+C54+C55+C56</f>
        <v>46211</v>
      </c>
      <c r="J9" t="s">
        <v>334</v>
      </c>
      <c r="K9" s="98">
        <v>4.3</v>
      </c>
      <c r="L9" s="101">
        <v>-4.5999999999999996</v>
      </c>
      <c r="M9" t="s">
        <v>334</v>
      </c>
      <c r="N9">
        <v>58967</v>
      </c>
      <c r="O9" s="125">
        <v>62906</v>
      </c>
      <c r="P9">
        <f t="shared" si="0"/>
        <v>60665</v>
      </c>
      <c r="Q9">
        <f t="shared" si="1"/>
        <v>63865</v>
      </c>
      <c r="R9" s="128">
        <v>60665</v>
      </c>
      <c r="S9" s="130">
        <v>63865</v>
      </c>
      <c r="T9">
        <f t="shared" si="2"/>
        <v>60578</v>
      </c>
      <c r="U9" s="53">
        <v>61147</v>
      </c>
      <c r="V9" s="53">
        <v>63735</v>
      </c>
    </row>
    <row r="10" spans="1:24" x14ac:dyDescent="1.2">
      <c r="A10" s="92" t="s">
        <v>235</v>
      </c>
      <c r="B10" s="93">
        <v>9585</v>
      </c>
      <c r="C10" s="93">
        <v>9029</v>
      </c>
      <c r="D10" s="94">
        <f t="shared" si="3"/>
        <v>18614</v>
      </c>
      <c r="F10" t="s">
        <v>337</v>
      </c>
      <c r="G10" s="88">
        <f>B47+B48+B49+B50+B51</f>
        <v>50625</v>
      </c>
      <c r="H10" s="88">
        <f>C47+C48+C49+C50+C51</f>
        <v>56543</v>
      </c>
      <c r="J10" t="s">
        <v>335</v>
      </c>
      <c r="K10" s="98">
        <v>4.4000000000000004</v>
      </c>
      <c r="L10" s="101">
        <v>-4.7</v>
      </c>
      <c r="M10" t="s">
        <v>335</v>
      </c>
      <c r="N10">
        <v>60023</v>
      </c>
      <c r="O10" s="125">
        <v>63969</v>
      </c>
      <c r="P10">
        <f t="shared" si="0"/>
        <v>61721</v>
      </c>
      <c r="Q10">
        <f t="shared" si="1"/>
        <v>64928</v>
      </c>
      <c r="R10" s="128">
        <v>61721</v>
      </c>
      <c r="S10" s="130">
        <v>64928</v>
      </c>
      <c r="T10">
        <f t="shared" si="2"/>
        <v>61634</v>
      </c>
      <c r="U10" s="53">
        <v>61721</v>
      </c>
      <c r="V10" s="53">
        <v>66821</v>
      </c>
    </row>
    <row r="11" spans="1:24" x14ac:dyDescent="1.2">
      <c r="A11" s="92" t="s">
        <v>236</v>
      </c>
      <c r="B11" s="93">
        <v>8886</v>
      </c>
      <c r="C11" s="93">
        <v>8447</v>
      </c>
      <c r="D11" s="94">
        <f t="shared" si="3"/>
        <v>17333</v>
      </c>
      <c r="F11" t="s">
        <v>336</v>
      </c>
      <c r="G11" s="88">
        <f>B42+B43+B44+B45+B46</f>
        <v>57456</v>
      </c>
      <c r="H11" s="88">
        <f>C42+C43+C44+C45+C46</f>
        <v>63551</v>
      </c>
      <c r="J11" t="s">
        <v>336</v>
      </c>
      <c r="K11" s="98">
        <v>4.2</v>
      </c>
      <c r="L11" s="101">
        <v>-4.7</v>
      </c>
      <c r="M11" t="s">
        <v>336</v>
      </c>
      <c r="N11">
        <v>57456</v>
      </c>
      <c r="O11" s="125">
        <v>63551</v>
      </c>
      <c r="P11">
        <f t="shared" si="0"/>
        <v>59154</v>
      </c>
      <c r="Q11">
        <f t="shared" si="1"/>
        <v>64510</v>
      </c>
      <c r="R11" s="128">
        <v>59154</v>
      </c>
      <c r="S11" s="130">
        <v>64510</v>
      </c>
      <c r="T11">
        <f t="shared" si="2"/>
        <v>59067</v>
      </c>
      <c r="U11" s="53">
        <v>59154</v>
      </c>
      <c r="V11" s="53">
        <v>68873</v>
      </c>
    </row>
    <row r="12" spans="1:24" x14ac:dyDescent="1.2">
      <c r="A12" s="92" t="s">
        <v>237</v>
      </c>
      <c r="B12" s="93">
        <v>8724</v>
      </c>
      <c r="C12" s="93">
        <v>8262</v>
      </c>
      <c r="D12" s="94">
        <f t="shared" si="3"/>
        <v>16986</v>
      </c>
      <c r="F12" t="s">
        <v>335</v>
      </c>
      <c r="G12" s="88">
        <f>B37+B38+B39+B40+B41</f>
        <v>60023</v>
      </c>
      <c r="H12" s="88">
        <f>C37+C38+C39+C40+C41</f>
        <v>63969</v>
      </c>
      <c r="J12" t="s">
        <v>337</v>
      </c>
      <c r="K12" s="98">
        <v>3.7</v>
      </c>
      <c r="L12" s="101">
        <v>-4.0999999999999996</v>
      </c>
      <c r="M12" t="s">
        <v>337</v>
      </c>
      <c r="N12">
        <v>50625</v>
      </c>
      <c r="O12" s="125">
        <v>56543</v>
      </c>
      <c r="P12">
        <f t="shared" si="0"/>
        <v>52323</v>
      </c>
      <c r="Q12">
        <f t="shared" si="1"/>
        <v>57502</v>
      </c>
      <c r="R12" s="128">
        <v>52323</v>
      </c>
      <c r="S12" s="130">
        <v>57502</v>
      </c>
      <c r="T12">
        <f t="shared" si="2"/>
        <v>52236</v>
      </c>
      <c r="U12" s="53">
        <v>52323</v>
      </c>
      <c r="V12" s="53">
        <v>55820</v>
      </c>
    </row>
    <row r="13" spans="1:24" x14ac:dyDescent="1.2">
      <c r="A13" s="92" t="s">
        <v>238</v>
      </c>
      <c r="B13" s="93">
        <v>8896</v>
      </c>
      <c r="C13" s="93">
        <v>8152</v>
      </c>
      <c r="D13" s="94">
        <f t="shared" si="3"/>
        <v>17048</v>
      </c>
      <c r="F13" t="s">
        <v>334</v>
      </c>
      <c r="G13" s="88">
        <f>B32+B33+B34+B35+B36</f>
        <v>58967</v>
      </c>
      <c r="H13" s="88">
        <f>C32+C33+C34+C35+C36</f>
        <v>62906</v>
      </c>
      <c r="J13" t="s">
        <v>338</v>
      </c>
      <c r="K13" s="98">
        <v>3</v>
      </c>
      <c r="L13" s="101">
        <v>-3.4</v>
      </c>
      <c r="M13" t="s">
        <v>338</v>
      </c>
      <c r="N13">
        <v>40631</v>
      </c>
      <c r="O13" s="125">
        <v>46211</v>
      </c>
      <c r="P13">
        <f t="shared" si="0"/>
        <v>42329</v>
      </c>
      <c r="Q13">
        <f t="shared" si="1"/>
        <v>47170</v>
      </c>
      <c r="R13" s="128">
        <v>42329</v>
      </c>
      <c r="S13" s="130">
        <v>47170</v>
      </c>
      <c r="T13">
        <f t="shared" si="2"/>
        <v>42242</v>
      </c>
      <c r="U13" s="53">
        <v>39716</v>
      </c>
      <c r="V13" s="53">
        <v>44727</v>
      </c>
    </row>
    <row r="14" spans="1:24" x14ac:dyDescent="1.2">
      <c r="A14" s="92" t="s">
        <v>239</v>
      </c>
      <c r="B14" s="93">
        <v>9028</v>
      </c>
      <c r="C14" s="93">
        <v>8753</v>
      </c>
      <c r="D14" s="94">
        <f t="shared" si="3"/>
        <v>17781</v>
      </c>
      <c r="F14" t="s">
        <v>333</v>
      </c>
      <c r="G14" s="88">
        <f>B27+B28+B29+B30+B31</f>
        <v>47004</v>
      </c>
      <c r="H14" s="88">
        <f>C27+C28+C29+C30+C31</f>
        <v>49290</v>
      </c>
      <c r="J14" t="s">
        <v>339</v>
      </c>
      <c r="K14" s="98">
        <v>2.2000000000000002</v>
      </c>
      <c r="L14" s="101">
        <v>-2.4</v>
      </c>
      <c r="M14" t="s">
        <v>339</v>
      </c>
      <c r="N14">
        <v>29967</v>
      </c>
      <c r="O14" s="125">
        <v>36545</v>
      </c>
      <c r="P14">
        <f t="shared" si="0"/>
        <v>31665</v>
      </c>
      <c r="Q14">
        <f t="shared" si="1"/>
        <v>37504</v>
      </c>
      <c r="R14" s="128">
        <v>31665</v>
      </c>
      <c r="S14" s="130">
        <v>37504</v>
      </c>
      <c r="T14">
        <f t="shared" si="2"/>
        <v>31578</v>
      </c>
      <c r="U14" s="53">
        <v>31665</v>
      </c>
      <c r="V14" s="53">
        <v>35379</v>
      </c>
    </row>
    <row r="15" spans="1:24" x14ac:dyDescent="1.2">
      <c r="A15" s="92" t="s">
        <v>240</v>
      </c>
      <c r="B15" s="93">
        <v>9087</v>
      </c>
      <c r="C15" s="93">
        <v>8420</v>
      </c>
      <c r="D15" s="94">
        <f t="shared" si="3"/>
        <v>17507</v>
      </c>
      <c r="F15" t="s">
        <v>332</v>
      </c>
      <c r="G15" s="88">
        <f>B22+B23+B24+B25+B26</f>
        <v>55746</v>
      </c>
      <c r="H15" s="88">
        <f>C22+C23+C24+C25+C26</f>
        <v>46320</v>
      </c>
      <c r="J15" t="s">
        <v>340</v>
      </c>
      <c r="K15" s="98">
        <v>1.5</v>
      </c>
      <c r="L15" s="101">
        <v>-1.9</v>
      </c>
      <c r="M15" t="s">
        <v>340</v>
      </c>
      <c r="N15">
        <v>20869</v>
      </c>
      <c r="O15" s="125">
        <v>26279</v>
      </c>
      <c r="P15">
        <f t="shared" si="0"/>
        <v>22567</v>
      </c>
      <c r="Q15">
        <f t="shared" si="1"/>
        <v>27238</v>
      </c>
      <c r="R15" s="128">
        <v>22567</v>
      </c>
      <c r="S15" s="130">
        <v>27238</v>
      </c>
      <c r="T15">
        <f t="shared" si="2"/>
        <v>22480</v>
      </c>
      <c r="U15" s="53">
        <v>22567</v>
      </c>
      <c r="V15" s="53">
        <v>26145</v>
      </c>
    </row>
    <row r="16" spans="1:24" x14ac:dyDescent="1.2">
      <c r="A16" s="92" t="s">
        <v>241</v>
      </c>
      <c r="B16" s="93">
        <v>9399</v>
      </c>
      <c r="C16" s="93">
        <v>9107</v>
      </c>
      <c r="D16" s="94">
        <f t="shared" si="3"/>
        <v>18506</v>
      </c>
      <c r="F16" t="s">
        <v>331</v>
      </c>
      <c r="G16" s="88">
        <f>B17+B18+B19+B20+B21</f>
        <v>50354</v>
      </c>
      <c r="H16" s="88">
        <f>C17+C18+C19+C20+C21</f>
        <v>48589</v>
      </c>
      <c r="J16" t="s">
        <v>341</v>
      </c>
      <c r="K16" s="98">
        <v>1</v>
      </c>
      <c r="L16" s="101">
        <v>-1.3</v>
      </c>
      <c r="M16" t="s">
        <v>341</v>
      </c>
      <c r="N16">
        <v>14181</v>
      </c>
      <c r="O16" s="125">
        <v>17728</v>
      </c>
      <c r="P16">
        <f t="shared" si="0"/>
        <v>15879</v>
      </c>
      <c r="Q16">
        <f t="shared" si="1"/>
        <v>18687</v>
      </c>
      <c r="R16" s="128">
        <v>15879</v>
      </c>
      <c r="S16" s="130">
        <v>18687</v>
      </c>
      <c r="T16">
        <f t="shared" si="2"/>
        <v>15792</v>
      </c>
      <c r="U16" s="53">
        <v>14368</v>
      </c>
      <c r="V16" s="53">
        <v>17506</v>
      </c>
    </row>
    <row r="17" spans="1:22" x14ac:dyDescent="1.2">
      <c r="A17" s="92" t="s">
        <v>242</v>
      </c>
      <c r="B17" s="93">
        <v>10523</v>
      </c>
      <c r="C17" s="93">
        <v>10148</v>
      </c>
      <c r="D17" s="94">
        <f t="shared" si="3"/>
        <v>20671</v>
      </c>
      <c r="F17" t="s">
        <v>330</v>
      </c>
      <c r="G17" s="88">
        <f>B12+B13+B14+B15+B16</f>
        <v>45134</v>
      </c>
      <c r="H17" s="88">
        <f>C12+C13+C14+C15+C16</f>
        <v>42694</v>
      </c>
      <c r="J17" t="s">
        <v>342</v>
      </c>
      <c r="K17" s="98">
        <v>0.8</v>
      </c>
      <c r="L17" s="101">
        <v>-1</v>
      </c>
      <c r="M17" t="s">
        <v>342</v>
      </c>
      <c r="N17">
        <v>11398</v>
      </c>
      <c r="O17" s="125">
        <v>14282</v>
      </c>
      <c r="P17">
        <f t="shared" si="0"/>
        <v>13096</v>
      </c>
      <c r="Q17">
        <f t="shared" si="1"/>
        <v>15241</v>
      </c>
      <c r="R17" s="128">
        <v>13096</v>
      </c>
      <c r="S17" s="130">
        <v>15241</v>
      </c>
      <c r="T17">
        <f t="shared" si="2"/>
        <v>13009</v>
      </c>
      <c r="U17" s="53">
        <v>13096</v>
      </c>
      <c r="V17" s="53">
        <v>14847</v>
      </c>
    </row>
    <row r="18" spans="1:22" x14ac:dyDescent="1.2">
      <c r="A18" s="92" t="s">
        <v>243</v>
      </c>
      <c r="B18" s="93">
        <v>10416</v>
      </c>
      <c r="C18" s="93">
        <v>10145</v>
      </c>
      <c r="D18" s="94">
        <f t="shared" si="3"/>
        <v>20561</v>
      </c>
      <c r="F18" t="s">
        <v>329</v>
      </c>
      <c r="G18" s="88">
        <f>B7+B8+B9+B10+B11</f>
        <v>46715</v>
      </c>
      <c r="H18" s="88">
        <f>C7+C8+C9+C10+C11</f>
        <v>44424</v>
      </c>
      <c r="J18" t="s">
        <v>106</v>
      </c>
      <c r="K18" s="98">
        <v>0.5</v>
      </c>
      <c r="L18" s="101">
        <v>-0.6</v>
      </c>
      <c r="M18" t="s">
        <v>106</v>
      </c>
      <c r="N18">
        <v>6216</v>
      </c>
      <c r="O18" s="125">
        <v>8435</v>
      </c>
      <c r="P18">
        <f t="shared" si="0"/>
        <v>7914</v>
      </c>
      <c r="Q18">
        <f t="shared" si="1"/>
        <v>9394</v>
      </c>
      <c r="R18" s="128">
        <v>7914</v>
      </c>
      <c r="S18" s="130">
        <v>9394</v>
      </c>
      <c r="T18">
        <f t="shared" si="2"/>
        <v>7827</v>
      </c>
      <c r="U18" s="53">
        <v>7634</v>
      </c>
      <c r="V18" s="53">
        <v>10291</v>
      </c>
    </row>
    <row r="19" spans="1:22" x14ac:dyDescent="1.2">
      <c r="A19" s="92" t="s">
        <v>244</v>
      </c>
      <c r="B19" s="93">
        <v>9945</v>
      </c>
      <c r="C19" s="93">
        <v>9992</v>
      </c>
      <c r="D19" s="94">
        <f t="shared" si="3"/>
        <v>19937</v>
      </c>
      <c r="F19" t="s">
        <v>48</v>
      </c>
      <c r="G19" s="97">
        <f>B2+B3+B4+B5+B6</f>
        <v>47279</v>
      </c>
      <c r="H19" s="97">
        <f>C2+C3+C4+C5+C6</f>
        <v>45355</v>
      </c>
      <c r="J19" t="s">
        <v>343</v>
      </c>
      <c r="K19" s="98">
        <v>0.5</v>
      </c>
      <c r="L19" s="101">
        <v>-0.8</v>
      </c>
      <c r="M19" t="s">
        <v>343</v>
      </c>
      <c r="N19" s="95">
        <v>7491</v>
      </c>
      <c r="O19" s="126">
        <v>11591</v>
      </c>
      <c r="P19">
        <f t="shared" si="0"/>
        <v>9189</v>
      </c>
      <c r="Q19">
        <f t="shared" si="1"/>
        <v>12550</v>
      </c>
      <c r="R19" s="128">
        <v>9189</v>
      </c>
      <c r="S19" s="130">
        <v>12550</v>
      </c>
      <c r="T19">
        <f t="shared" si="2"/>
        <v>9102</v>
      </c>
      <c r="U19" s="53">
        <v>9189</v>
      </c>
      <c r="V19" s="53">
        <v>11780</v>
      </c>
    </row>
    <row r="20" spans="1:22" x14ac:dyDescent="1.2">
      <c r="A20" s="92" t="s">
        <v>245</v>
      </c>
      <c r="B20" s="93">
        <v>9609</v>
      </c>
      <c r="C20" s="93">
        <v>9275</v>
      </c>
      <c r="D20" s="94">
        <f t="shared" si="3"/>
        <v>18884</v>
      </c>
      <c r="F20" s="96"/>
      <c r="N20">
        <f t="shared" ref="N20:S20" si="4">SUM(N3:N19)</f>
        <v>650056</v>
      </c>
      <c r="O20" s="125">
        <f t="shared" si="4"/>
        <v>684712</v>
      </c>
      <c r="P20">
        <f t="shared" si="4"/>
        <v>678922</v>
      </c>
      <c r="Q20">
        <f t="shared" si="4"/>
        <v>701015</v>
      </c>
      <c r="R20">
        <f t="shared" si="4"/>
        <v>678922</v>
      </c>
      <c r="S20">
        <f t="shared" si="4"/>
        <v>701015</v>
      </c>
      <c r="T20">
        <f t="shared" si="2"/>
        <v>678835</v>
      </c>
      <c r="U20" s="129">
        <f>SUM(U3:U19)</f>
        <v>668744</v>
      </c>
      <c r="V20" s="129">
        <f>SUM(V3:V19)</f>
        <v>695258</v>
      </c>
    </row>
    <row r="21" spans="1:22" x14ac:dyDescent="1.2">
      <c r="A21" s="92" t="s">
        <v>246</v>
      </c>
      <c r="B21" s="93">
        <v>9861</v>
      </c>
      <c r="C21" s="93">
        <v>9029</v>
      </c>
      <c r="D21" s="94">
        <f t="shared" si="3"/>
        <v>18890</v>
      </c>
      <c r="N21">
        <v>668744</v>
      </c>
      <c r="O21" s="125">
        <v>695258</v>
      </c>
      <c r="P21">
        <f>P20-N21</f>
        <v>10178</v>
      </c>
      <c r="T21">
        <f>T20-N21</f>
        <v>10091</v>
      </c>
      <c r="U21" s="129">
        <f>N21-U20</f>
        <v>0</v>
      </c>
      <c r="V21" s="129">
        <f>O21-V20</f>
        <v>0</v>
      </c>
    </row>
    <row r="22" spans="1:22" x14ac:dyDescent="1.2">
      <c r="A22" s="92" t="s">
        <v>247</v>
      </c>
      <c r="B22" s="93">
        <v>9555</v>
      </c>
      <c r="C22" s="93">
        <v>9550</v>
      </c>
      <c r="D22" s="94">
        <f t="shared" si="3"/>
        <v>19105</v>
      </c>
      <c r="F22" s="96"/>
      <c r="N22">
        <f>N21-N20</f>
        <v>18688</v>
      </c>
      <c r="O22" s="125">
        <f>O21-O20</f>
        <v>10546</v>
      </c>
    </row>
    <row r="23" spans="1:22" x14ac:dyDescent="1.2">
      <c r="A23" s="92" t="s">
        <v>248</v>
      </c>
      <c r="B23" s="93">
        <v>12188</v>
      </c>
      <c r="C23" s="93">
        <v>9624</v>
      </c>
      <c r="D23" s="94">
        <f t="shared" si="3"/>
        <v>21812</v>
      </c>
      <c r="F23" s="96"/>
      <c r="N23" s="127">
        <f>N22/11</f>
        <v>1698.909090909091</v>
      </c>
      <c r="O23" s="125">
        <v>959</v>
      </c>
    </row>
    <row r="24" spans="1:22" x14ac:dyDescent="1.2">
      <c r="A24" s="92" t="s">
        <v>249</v>
      </c>
      <c r="B24" s="93">
        <v>13369</v>
      </c>
      <c r="C24" s="93">
        <v>9646</v>
      </c>
      <c r="D24" s="94">
        <f t="shared" si="3"/>
        <v>23015</v>
      </c>
      <c r="F24" s="96"/>
    </row>
    <row r="25" spans="1:22" x14ac:dyDescent="1.2">
      <c r="A25" s="92" t="s">
        <v>250</v>
      </c>
      <c r="B25" s="93">
        <v>11307</v>
      </c>
      <c r="C25" s="93">
        <v>8841</v>
      </c>
      <c r="D25" s="94">
        <f t="shared" si="3"/>
        <v>20148</v>
      </c>
      <c r="F25" s="96"/>
    </row>
    <row r="26" spans="1:22" x14ac:dyDescent="1.2">
      <c r="A26" s="92" t="s">
        <v>251</v>
      </c>
      <c r="B26" s="93">
        <v>9327</v>
      </c>
      <c r="C26" s="93">
        <v>8659</v>
      </c>
      <c r="D26" s="94">
        <f t="shared" si="3"/>
        <v>17986</v>
      </c>
      <c r="F26" s="96"/>
    </row>
    <row r="27" spans="1:22" x14ac:dyDescent="1.2">
      <c r="A27" s="92" t="s">
        <v>252</v>
      </c>
      <c r="B27" s="93">
        <v>8714</v>
      </c>
      <c r="C27" s="93">
        <v>8513</v>
      </c>
      <c r="D27" s="94">
        <f t="shared" si="3"/>
        <v>17227</v>
      </c>
      <c r="F27" s="96"/>
    </row>
    <row r="28" spans="1:22" x14ac:dyDescent="1.2">
      <c r="A28" s="92" t="s">
        <v>253</v>
      </c>
      <c r="B28" s="93">
        <v>9003</v>
      </c>
      <c r="C28" s="93">
        <v>9246</v>
      </c>
      <c r="D28" s="94">
        <f t="shared" si="3"/>
        <v>18249</v>
      </c>
      <c r="F28" s="96"/>
    </row>
    <row r="29" spans="1:22" x14ac:dyDescent="1.2">
      <c r="A29" s="92" t="s">
        <v>254</v>
      </c>
      <c r="B29" s="93">
        <v>9467</v>
      </c>
      <c r="C29" s="93">
        <v>9973</v>
      </c>
      <c r="D29" s="94">
        <f t="shared" si="3"/>
        <v>19440</v>
      </c>
      <c r="F29" s="96"/>
    </row>
    <row r="30" spans="1:22" x14ac:dyDescent="1.2">
      <c r="A30" s="92" t="s">
        <v>255</v>
      </c>
      <c r="B30" s="93">
        <v>9646</v>
      </c>
      <c r="C30" s="93">
        <v>10251</v>
      </c>
      <c r="D30" s="94">
        <f t="shared" si="3"/>
        <v>19897</v>
      </c>
    </row>
    <row r="31" spans="1:22" x14ac:dyDescent="1.2">
      <c r="A31" s="92" t="s">
        <v>256</v>
      </c>
      <c r="B31" s="93">
        <v>10174</v>
      </c>
      <c r="C31" s="93">
        <v>11307</v>
      </c>
      <c r="D31" s="94">
        <f t="shared" si="3"/>
        <v>21481</v>
      </c>
    </row>
    <row r="32" spans="1:22" x14ac:dyDescent="1.2">
      <c r="A32" s="92" t="s">
        <v>257</v>
      </c>
      <c r="B32" s="93">
        <v>11120</v>
      </c>
      <c r="C32" s="93">
        <v>11973</v>
      </c>
      <c r="D32" s="94">
        <f t="shared" si="3"/>
        <v>23093</v>
      </c>
    </row>
    <row r="33" spans="1:4" x14ac:dyDescent="1.2">
      <c r="A33" s="92" t="s">
        <v>258</v>
      </c>
      <c r="B33" s="93">
        <v>11389</v>
      </c>
      <c r="C33" s="93">
        <v>12227</v>
      </c>
      <c r="D33" s="94">
        <f t="shared" si="3"/>
        <v>23616</v>
      </c>
    </row>
    <row r="34" spans="1:4" x14ac:dyDescent="1.2">
      <c r="A34" s="92" t="s">
        <v>259</v>
      </c>
      <c r="B34" s="93">
        <v>11839</v>
      </c>
      <c r="C34" s="93">
        <v>12939</v>
      </c>
      <c r="D34" s="94">
        <f t="shared" si="3"/>
        <v>24778</v>
      </c>
    </row>
    <row r="35" spans="1:4" x14ac:dyDescent="1.2">
      <c r="A35" s="92" t="s">
        <v>260</v>
      </c>
      <c r="B35" s="93">
        <v>12586</v>
      </c>
      <c r="C35" s="93">
        <v>13075</v>
      </c>
      <c r="D35" s="94">
        <f t="shared" si="3"/>
        <v>25661</v>
      </c>
    </row>
    <row r="36" spans="1:4" x14ac:dyDescent="1.2">
      <c r="A36" s="92" t="s">
        <v>261</v>
      </c>
      <c r="B36" s="93">
        <v>12033</v>
      </c>
      <c r="C36" s="93">
        <v>12692</v>
      </c>
      <c r="D36" s="94">
        <f t="shared" si="3"/>
        <v>24725</v>
      </c>
    </row>
    <row r="37" spans="1:4" x14ac:dyDescent="1.2">
      <c r="A37" s="92" t="s">
        <v>262</v>
      </c>
      <c r="B37" s="93">
        <v>12562</v>
      </c>
      <c r="C37" s="93">
        <v>13261</v>
      </c>
      <c r="D37" s="94">
        <f t="shared" si="3"/>
        <v>25823</v>
      </c>
    </row>
    <row r="38" spans="1:4" x14ac:dyDescent="1.2">
      <c r="A38" s="92" t="s">
        <v>263</v>
      </c>
      <c r="B38" s="93">
        <v>12437</v>
      </c>
      <c r="C38" s="93">
        <v>13193</v>
      </c>
      <c r="D38" s="94">
        <f t="shared" si="3"/>
        <v>25630</v>
      </c>
    </row>
    <row r="39" spans="1:4" x14ac:dyDescent="1.2">
      <c r="A39" s="92" t="s">
        <v>264</v>
      </c>
      <c r="B39" s="93">
        <v>11863</v>
      </c>
      <c r="C39" s="93">
        <v>12689</v>
      </c>
      <c r="D39" s="94">
        <f t="shared" si="3"/>
        <v>24552</v>
      </c>
    </row>
    <row r="40" spans="1:4" x14ac:dyDescent="1.2">
      <c r="A40" s="92" t="s">
        <v>265</v>
      </c>
      <c r="B40" s="93">
        <v>11786</v>
      </c>
      <c r="C40" s="93">
        <v>12671</v>
      </c>
      <c r="D40" s="94">
        <f t="shared" si="3"/>
        <v>24457</v>
      </c>
    </row>
    <row r="41" spans="1:4" x14ac:dyDescent="1.2">
      <c r="A41" s="92" t="s">
        <v>266</v>
      </c>
      <c r="B41" s="93">
        <v>11375</v>
      </c>
      <c r="C41" s="93">
        <v>12155</v>
      </c>
      <c r="D41" s="94">
        <f t="shared" si="3"/>
        <v>23530</v>
      </c>
    </row>
    <row r="42" spans="1:4" x14ac:dyDescent="1.2">
      <c r="A42" s="92" t="s">
        <v>267</v>
      </c>
      <c r="B42" s="93">
        <v>11573</v>
      </c>
      <c r="C42" s="93">
        <v>12849</v>
      </c>
      <c r="D42" s="94">
        <f t="shared" si="3"/>
        <v>24422</v>
      </c>
    </row>
    <row r="43" spans="1:4" x14ac:dyDescent="1.2">
      <c r="A43" s="92" t="s">
        <v>268</v>
      </c>
      <c r="B43" s="93">
        <v>11927</v>
      </c>
      <c r="C43" s="93">
        <v>13068</v>
      </c>
      <c r="D43" s="94">
        <f t="shared" si="3"/>
        <v>24995</v>
      </c>
    </row>
    <row r="44" spans="1:4" x14ac:dyDescent="1.2">
      <c r="A44" s="92" t="s">
        <v>269</v>
      </c>
      <c r="B44" s="93">
        <v>11620</v>
      </c>
      <c r="C44" s="93">
        <v>12808</v>
      </c>
      <c r="D44" s="94">
        <f t="shared" si="3"/>
        <v>24428</v>
      </c>
    </row>
    <row r="45" spans="1:4" x14ac:dyDescent="1.2">
      <c r="A45" s="92" t="s">
        <v>270</v>
      </c>
      <c r="B45" s="93">
        <v>11092</v>
      </c>
      <c r="C45" s="93">
        <v>12294</v>
      </c>
      <c r="D45" s="94">
        <f t="shared" si="3"/>
        <v>23386</v>
      </c>
    </row>
    <row r="46" spans="1:4" x14ac:dyDescent="1.2">
      <c r="A46" s="92" t="s">
        <v>271</v>
      </c>
      <c r="B46" s="93">
        <v>11244</v>
      </c>
      <c r="C46" s="93">
        <v>12532</v>
      </c>
      <c r="D46" s="94">
        <f t="shared" si="3"/>
        <v>23776</v>
      </c>
    </row>
    <row r="47" spans="1:4" x14ac:dyDescent="1.2">
      <c r="A47" s="92" t="s">
        <v>272</v>
      </c>
      <c r="B47" s="93">
        <v>10788</v>
      </c>
      <c r="C47" s="93">
        <v>11655</v>
      </c>
      <c r="D47" s="94">
        <f t="shared" si="3"/>
        <v>22443</v>
      </c>
    </row>
    <row r="48" spans="1:4" x14ac:dyDescent="1.2">
      <c r="A48" s="92" t="s">
        <v>273</v>
      </c>
      <c r="B48" s="93">
        <v>10282</v>
      </c>
      <c r="C48" s="93">
        <v>11477</v>
      </c>
      <c r="D48" s="94">
        <f t="shared" si="3"/>
        <v>21759</v>
      </c>
    </row>
    <row r="49" spans="1:4" x14ac:dyDescent="1.2">
      <c r="A49" s="92" t="s">
        <v>274</v>
      </c>
      <c r="B49" s="93">
        <v>10218</v>
      </c>
      <c r="C49" s="93">
        <v>11703</v>
      </c>
      <c r="D49" s="94">
        <f t="shared" si="3"/>
        <v>21921</v>
      </c>
    </row>
    <row r="50" spans="1:4" x14ac:dyDescent="1.2">
      <c r="A50" s="92" t="s">
        <v>275</v>
      </c>
      <c r="B50" s="93">
        <v>10030</v>
      </c>
      <c r="C50" s="93">
        <v>11225</v>
      </c>
      <c r="D50" s="94">
        <f t="shared" si="3"/>
        <v>21255</v>
      </c>
    </row>
    <row r="51" spans="1:4" x14ac:dyDescent="1.2">
      <c r="A51" s="92" t="s">
        <v>276</v>
      </c>
      <c r="B51" s="93">
        <v>9307</v>
      </c>
      <c r="C51" s="93">
        <v>10483</v>
      </c>
      <c r="D51" s="94">
        <f t="shared" si="3"/>
        <v>19790</v>
      </c>
    </row>
    <row r="52" spans="1:4" x14ac:dyDescent="1.2">
      <c r="A52" s="92" t="s">
        <v>277</v>
      </c>
      <c r="B52" s="93">
        <v>8981</v>
      </c>
      <c r="C52" s="93">
        <v>10049</v>
      </c>
      <c r="D52" s="94">
        <f t="shared" si="3"/>
        <v>19030</v>
      </c>
    </row>
    <row r="53" spans="1:4" x14ac:dyDescent="1.2">
      <c r="A53" s="92" t="s">
        <v>278</v>
      </c>
      <c r="B53" s="93">
        <v>8625</v>
      </c>
      <c r="C53" s="93">
        <v>9626</v>
      </c>
      <c r="D53" s="94">
        <f t="shared" si="3"/>
        <v>18251</v>
      </c>
    </row>
    <row r="54" spans="1:4" x14ac:dyDescent="1.2">
      <c r="A54" s="92" t="s">
        <v>279</v>
      </c>
      <c r="B54" s="93">
        <v>8459</v>
      </c>
      <c r="C54" s="93">
        <v>9481</v>
      </c>
      <c r="D54" s="94">
        <f t="shared" si="3"/>
        <v>17940</v>
      </c>
    </row>
    <row r="55" spans="1:4" x14ac:dyDescent="1.2">
      <c r="A55" s="92" t="s">
        <v>280</v>
      </c>
      <c r="B55" s="93">
        <v>7573</v>
      </c>
      <c r="C55" s="93">
        <v>8957</v>
      </c>
      <c r="D55" s="94">
        <f t="shared" si="3"/>
        <v>16530</v>
      </c>
    </row>
    <row r="56" spans="1:4" x14ac:dyDescent="1.2">
      <c r="A56" s="92" t="s">
        <v>281</v>
      </c>
      <c r="B56" s="93">
        <v>6993</v>
      </c>
      <c r="C56" s="93">
        <v>8098</v>
      </c>
      <c r="D56" s="94">
        <f t="shared" si="3"/>
        <v>15091</v>
      </c>
    </row>
    <row r="57" spans="1:4" x14ac:dyDescent="1.2">
      <c r="A57" s="92" t="s">
        <v>282</v>
      </c>
      <c r="B57" s="93">
        <v>6584</v>
      </c>
      <c r="C57" s="93">
        <v>7881</v>
      </c>
      <c r="D57" s="94">
        <f t="shared" si="3"/>
        <v>14465</v>
      </c>
    </row>
    <row r="58" spans="1:4" x14ac:dyDescent="1.2">
      <c r="A58" s="92" t="s">
        <v>283</v>
      </c>
      <c r="B58" s="93">
        <v>6550</v>
      </c>
      <c r="C58" s="93">
        <v>8043</v>
      </c>
      <c r="D58" s="94">
        <f t="shared" si="3"/>
        <v>14593</v>
      </c>
    </row>
    <row r="59" spans="1:4" x14ac:dyDescent="1.2">
      <c r="A59" s="92" t="s">
        <v>284</v>
      </c>
      <c r="B59" s="93">
        <v>6233</v>
      </c>
      <c r="C59" s="93">
        <v>7597</v>
      </c>
      <c r="D59" s="94">
        <f t="shared" si="3"/>
        <v>13830</v>
      </c>
    </row>
    <row r="60" spans="1:4" x14ac:dyDescent="1.2">
      <c r="A60" s="92" t="s">
        <v>285</v>
      </c>
      <c r="B60" s="93">
        <v>5419</v>
      </c>
      <c r="C60" s="93">
        <v>6600</v>
      </c>
      <c r="D60" s="94">
        <f t="shared" si="3"/>
        <v>12019</v>
      </c>
    </row>
    <row r="61" spans="1:4" x14ac:dyDescent="1.2">
      <c r="A61" s="92" t="s">
        <v>286</v>
      </c>
      <c r="B61" s="93">
        <v>5181</v>
      </c>
      <c r="C61" s="93">
        <v>6424</v>
      </c>
      <c r="D61" s="94">
        <f t="shared" si="3"/>
        <v>11605</v>
      </c>
    </row>
    <row r="62" spans="1:4" x14ac:dyDescent="1.2">
      <c r="A62" s="92" t="s">
        <v>287</v>
      </c>
      <c r="B62" s="93">
        <v>4852</v>
      </c>
      <c r="C62" s="93">
        <v>6216</v>
      </c>
      <c r="D62" s="94">
        <f t="shared" si="3"/>
        <v>11068</v>
      </c>
    </row>
    <row r="63" spans="1:4" x14ac:dyDescent="1.2">
      <c r="A63" s="92" t="s">
        <v>288</v>
      </c>
      <c r="B63" s="93">
        <v>4443</v>
      </c>
      <c r="C63" s="93">
        <v>5471</v>
      </c>
      <c r="D63" s="94">
        <f t="shared" si="3"/>
        <v>9914</v>
      </c>
    </row>
    <row r="64" spans="1:4" x14ac:dyDescent="1.2">
      <c r="A64" s="92" t="s">
        <v>289</v>
      </c>
      <c r="B64" s="93">
        <v>4349</v>
      </c>
      <c r="C64" s="93">
        <v>5323</v>
      </c>
      <c r="D64" s="94">
        <f t="shared" si="3"/>
        <v>9672</v>
      </c>
    </row>
    <row r="65" spans="1:4" x14ac:dyDescent="1.2">
      <c r="A65" s="92" t="s">
        <v>290</v>
      </c>
      <c r="B65" s="93">
        <v>3810</v>
      </c>
      <c r="C65" s="93">
        <v>4950</v>
      </c>
      <c r="D65" s="94">
        <f t="shared" si="3"/>
        <v>8760</v>
      </c>
    </row>
    <row r="66" spans="1:4" x14ac:dyDescent="1.2">
      <c r="A66" s="92" t="s">
        <v>291</v>
      </c>
      <c r="B66" s="93">
        <v>3415</v>
      </c>
      <c r="C66" s="93">
        <v>4319</v>
      </c>
      <c r="D66" s="94">
        <f t="shared" si="3"/>
        <v>7734</v>
      </c>
    </row>
    <row r="67" spans="1:4" x14ac:dyDescent="1.2">
      <c r="A67" s="92" t="s">
        <v>292</v>
      </c>
      <c r="B67" s="93">
        <v>3286</v>
      </c>
      <c r="C67" s="93">
        <v>4180</v>
      </c>
      <c r="D67" s="94">
        <f t="shared" si="3"/>
        <v>7466</v>
      </c>
    </row>
    <row r="68" spans="1:4" x14ac:dyDescent="1.2">
      <c r="A68" s="92" t="s">
        <v>293</v>
      </c>
      <c r="B68" s="93">
        <v>3078</v>
      </c>
      <c r="C68" s="93">
        <v>3663</v>
      </c>
      <c r="D68" s="94">
        <f t="shared" si="3"/>
        <v>6741</v>
      </c>
    </row>
    <row r="69" spans="1:4" x14ac:dyDescent="1.2">
      <c r="A69" s="92" t="s">
        <v>294</v>
      </c>
      <c r="B69" s="93">
        <v>2676</v>
      </c>
      <c r="C69" s="93">
        <v>3412</v>
      </c>
      <c r="D69" s="94">
        <f t="shared" si="3"/>
        <v>6088</v>
      </c>
    </row>
    <row r="70" spans="1:4" x14ac:dyDescent="1.2">
      <c r="A70" s="92" t="s">
        <v>295</v>
      </c>
      <c r="B70" s="93">
        <v>2762</v>
      </c>
      <c r="C70" s="93">
        <v>3478</v>
      </c>
      <c r="D70" s="94">
        <f t="shared" ref="D70:D103" si="5">SUM(B70:C70)</f>
        <v>6240</v>
      </c>
    </row>
    <row r="71" spans="1:4" x14ac:dyDescent="1.2">
      <c r="A71" s="92" t="s">
        <v>296</v>
      </c>
      <c r="B71" s="93">
        <v>2379</v>
      </c>
      <c r="C71" s="93">
        <v>2995</v>
      </c>
      <c r="D71" s="94">
        <f t="shared" si="5"/>
        <v>5374</v>
      </c>
    </row>
    <row r="72" spans="1:4" x14ac:dyDescent="1.2">
      <c r="A72" s="92" t="s">
        <v>297</v>
      </c>
      <c r="B72" s="93">
        <v>2723</v>
      </c>
      <c r="C72" s="93">
        <v>3389</v>
      </c>
      <c r="D72" s="94">
        <f t="shared" si="5"/>
        <v>6112</v>
      </c>
    </row>
    <row r="73" spans="1:4" x14ac:dyDescent="1.2">
      <c r="A73" s="92" t="s">
        <v>298</v>
      </c>
      <c r="B73" s="93">
        <v>2205</v>
      </c>
      <c r="C73" s="93">
        <v>2782</v>
      </c>
      <c r="D73" s="94">
        <f t="shared" si="5"/>
        <v>4987</v>
      </c>
    </row>
    <row r="74" spans="1:4" x14ac:dyDescent="1.2">
      <c r="A74" s="92" t="s">
        <v>299</v>
      </c>
      <c r="B74" s="93">
        <v>2112</v>
      </c>
      <c r="C74" s="93">
        <v>2707</v>
      </c>
      <c r="D74" s="94">
        <f t="shared" si="5"/>
        <v>4819</v>
      </c>
    </row>
    <row r="75" spans="1:4" x14ac:dyDescent="1.2">
      <c r="A75" s="92" t="s">
        <v>300</v>
      </c>
      <c r="B75" s="93">
        <v>2279</v>
      </c>
      <c r="C75" s="93">
        <v>2722</v>
      </c>
      <c r="D75" s="94">
        <f t="shared" si="5"/>
        <v>5001</v>
      </c>
    </row>
    <row r="76" spans="1:4" x14ac:dyDescent="1.2">
      <c r="A76" s="92" t="s">
        <v>301</v>
      </c>
      <c r="B76" s="93">
        <v>2079</v>
      </c>
      <c r="C76" s="93">
        <v>2682</v>
      </c>
      <c r="D76" s="94">
        <f t="shared" si="5"/>
        <v>4761</v>
      </c>
    </row>
    <row r="77" spans="1:4" x14ac:dyDescent="1.2">
      <c r="A77" s="92" t="s">
        <v>302</v>
      </c>
      <c r="B77" s="93">
        <v>1866</v>
      </c>
      <c r="C77" s="93">
        <v>2461</v>
      </c>
      <c r="D77" s="94">
        <f t="shared" si="5"/>
        <v>4327</v>
      </c>
    </row>
    <row r="78" spans="1:4" x14ac:dyDescent="1.2">
      <c r="A78" s="92" t="s">
        <v>303</v>
      </c>
      <c r="B78" s="93">
        <v>1705</v>
      </c>
      <c r="C78" s="93">
        <v>2278</v>
      </c>
      <c r="D78" s="94">
        <f t="shared" si="5"/>
        <v>3983</v>
      </c>
    </row>
    <row r="79" spans="1:4" x14ac:dyDescent="1.2">
      <c r="A79" s="92" t="s">
        <v>304</v>
      </c>
      <c r="B79" s="93">
        <v>1468</v>
      </c>
      <c r="C79" s="93">
        <v>2003</v>
      </c>
      <c r="D79" s="94">
        <f t="shared" si="5"/>
        <v>3471</v>
      </c>
    </row>
    <row r="80" spans="1:4" x14ac:dyDescent="1.2">
      <c r="A80" s="92" t="s">
        <v>305</v>
      </c>
      <c r="B80" s="93">
        <v>1465</v>
      </c>
      <c r="C80" s="93">
        <v>2074</v>
      </c>
      <c r="D80" s="94">
        <f t="shared" si="5"/>
        <v>3539</v>
      </c>
    </row>
    <row r="81" spans="1:4" x14ac:dyDescent="1.2">
      <c r="A81" s="92" t="s">
        <v>306</v>
      </c>
      <c r="B81" s="93">
        <v>1177</v>
      </c>
      <c r="C81" s="93">
        <v>1693</v>
      </c>
      <c r="D81" s="94">
        <f t="shared" si="5"/>
        <v>2870</v>
      </c>
    </row>
    <row r="82" spans="1:4" x14ac:dyDescent="1.2">
      <c r="A82" s="92" t="s">
        <v>307</v>
      </c>
      <c r="B82" s="93">
        <v>1183</v>
      </c>
      <c r="C82" s="93">
        <v>1696</v>
      </c>
      <c r="D82" s="94">
        <f t="shared" si="5"/>
        <v>2879</v>
      </c>
    </row>
    <row r="83" spans="1:4" x14ac:dyDescent="1.2">
      <c r="A83" s="92" t="s">
        <v>308</v>
      </c>
      <c r="B83" s="92">
        <v>842</v>
      </c>
      <c r="C83" s="93">
        <v>1357</v>
      </c>
      <c r="D83" s="94">
        <f t="shared" si="5"/>
        <v>2199</v>
      </c>
    </row>
    <row r="84" spans="1:4" x14ac:dyDescent="1.2">
      <c r="A84" s="92" t="s">
        <v>309</v>
      </c>
      <c r="B84" s="92">
        <v>902</v>
      </c>
      <c r="C84" s="93">
        <v>1304</v>
      </c>
      <c r="D84" s="94">
        <f t="shared" si="5"/>
        <v>2206</v>
      </c>
    </row>
    <row r="85" spans="1:4" x14ac:dyDescent="1.2">
      <c r="A85" s="92" t="s">
        <v>310</v>
      </c>
      <c r="B85" s="92">
        <v>687</v>
      </c>
      <c r="C85" s="93">
        <v>1113</v>
      </c>
      <c r="D85" s="94">
        <f t="shared" si="5"/>
        <v>1800</v>
      </c>
    </row>
    <row r="86" spans="1:4" x14ac:dyDescent="1.2">
      <c r="A86" s="92" t="s">
        <v>311</v>
      </c>
      <c r="B86" s="92">
        <v>723</v>
      </c>
      <c r="C86" s="93">
        <v>1099</v>
      </c>
      <c r="D86" s="94">
        <f t="shared" si="5"/>
        <v>1822</v>
      </c>
    </row>
    <row r="87" spans="1:4" x14ac:dyDescent="1.2">
      <c r="A87" s="92" t="s">
        <v>312</v>
      </c>
      <c r="B87" s="92">
        <v>473</v>
      </c>
      <c r="C87" s="92">
        <v>838</v>
      </c>
      <c r="D87" s="94">
        <f t="shared" si="5"/>
        <v>1311</v>
      </c>
    </row>
    <row r="88" spans="1:4" x14ac:dyDescent="1.2">
      <c r="A88" s="92" t="s">
        <v>313</v>
      </c>
      <c r="B88" s="92">
        <v>427</v>
      </c>
      <c r="C88" s="92">
        <v>698</v>
      </c>
      <c r="D88" s="94">
        <f t="shared" si="5"/>
        <v>1125</v>
      </c>
    </row>
    <row r="89" spans="1:4" x14ac:dyDescent="1.2">
      <c r="A89" s="92" t="s">
        <v>314</v>
      </c>
      <c r="B89" s="92">
        <v>355</v>
      </c>
      <c r="C89" s="92">
        <v>678</v>
      </c>
      <c r="D89" s="94">
        <f t="shared" si="5"/>
        <v>1033</v>
      </c>
    </row>
    <row r="90" spans="1:4" x14ac:dyDescent="1.2">
      <c r="A90" s="92" t="s">
        <v>315</v>
      </c>
      <c r="B90" s="92">
        <v>288</v>
      </c>
      <c r="C90" s="92">
        <v>497</v>
      </c>
      <c r="D90" s="94">
        <f t="shared" si="5"/>
        <v>785</v>
      </c>
    </row>
    <row r="91" spans="1:4" x14ac:dyDescent="1.2">
      <c r="A91" s="92" t="s">
        <v>316</v>
      </c>
      <c r="B91" s="92">
        <v>267</v>
      </c>
      <c r="C91" s="92">
        <v>423</v>
      </c>
      <c r="D91" s="94">
        <f t="shared" si="5"/>
        <v>690</v>
      </c>
    </row>
    <row r="92" spans="1:4" x14ac:dyDescent="1.2">
      <c r="A92" s="92" t="s">
        <v>317</v>
      </c>
      <c r="B92" s="92">
        <v>201</v>
      </c>
      <c r="C92" s="92">
        <v>310</v>
      </c>
      <c r="D92" s="94">
        <f t="shared" si="5"/>
        <v>511</v>
      </c>
    </row>
    <row r="93" spans="1:4" x14ac:dyDescent="1.2">
      <c r="A93" s="92" t="s">
        <v>318</v>
      </c>
      <c r="B93" s="92">
        <v>169</v>
      </c>
      <c r="C93" s="92">
        <v>274</v>
      </c>
      <c r="D93" s="94">
        <f t="shared" si="5"/>
        <v>443</v>
      </c>
    </row>
    <row r="94" spans="1:4" x14ac:dyDescent="1.2">
      <c r="A94" s="92" t="s">
        <v>319</v>
      </c>
      <c r="B94" s="92">
        <v>155</v>
      </c>
      <c r="C94" s="92">
        <v>232</v>
      </c>
      <c r="D94" s="94">
        <f t="shared" si="5"/>
        <v>387</v>
      </c>
    </row>
    <row r="95" spans="1:4" x14ac:dyDescent="1.2">
      <c r="A95" s="92" t="s">
        <v>320</v>
      </c>
      <c r="B95" s="92">
        <v>97</v>
      </c>
      <c r="C95" s="92">
        <v>156</v>
      </c>
      <c r="D95" s="94">
        <f t="shared" si="5"/>
        <v>253</v>
      </c>
    </row>
    <row r="96" spans="1:4" x14ac:dyDescent="1.2">
      <c r="A96" s="92" t="s">
        <v>321</v>
      </c>
      <c r="B96" s="92">
        <v>119</v>
      </c>
      <c r="C96" s="92">
        <v>145</v>
      </c>
      <c r="D96" s="94">
        <f t="shared" si="5"/>
        <v>264</v>
      </c>
    </row>
    <row r="97" spans="1:4" x14ac:dyDescent="1.2">
      <c r="A97" s="92" t="s">
        <v>322</v>
      </c>
      <c r="B97" s="92">
        <v>84</v>
      </c>
      <c r="C97" s="92">
        <v>117</v>
      </c>
      <c r="D97" s="94">
        <f t="shared" si="5"/>
        <v>201</v>
      </c>
    </row>
    <row r="98" spans="1:4" x14ac:dyDescent="1.2">
      <c r="A98" s="92" t="s">
        <v>323</v>
      </c>
      <c r="B98" s="92">
        <v>71</v>
      </c>
      <c r="C98" s="92">
        <v>110</v>
      </c>
      <c r="D98" s="94">
        <f t="shared" si="5"/>
        <v>181</v>
      </c>
    </row>
    <row r="99" spans="1:4" x14ac:dyDescent="1.2">
      <c r="A99" s="92" t="s">
        <v>324</v>
      </c>
      <c r="B99" s="92">
        <v>34</v>
      </c>
      <c r="C99" s="92">
        <v>85</v>
      </c>
      <c r="D99" s="94">
        <f t="shared" si="5"/>
        <v>119</v>
      </c>
    </row>
    <row r="100" spans="1:4" x14ac:dyDescent="1.2">
      <c r="A100" s="92" t="s">
        <v>325</v>
      </c>
      <c r="B100" s="92">
        <v>62</v>
      </c>
      <c r="C100" s="92">
        <v>71</v>
      </c>
      <c r="D100" s="94">
        <f t="shared" si="5"/>
        <v>133</v>
      </c>
    </row>
    <row r="101" spans="1:4" x14ac:dyDescent="1.2">
      <c r="A101" s="92" t="s">
        <v>326</v>
      </c>
      <c r="B101" s="92">
        <v>36</v>
      </c>
      <c r="C101" s="92">
        <v>42</v>
      </c>
      <c r="D101" s="94">
        <f t="shared" si="5"/>
        <v>78</v>
      </c>
    </row>
    <row r="102" spans="1:4" x14ac:dyDescent="1.2">
      <c r="A102" s="92" t="s">
        <v>327</v>
      </c>
      <c r="B102" s="92">
        <v>27</v>
      </c>
      <c r="C102" s="92">
        <v>43</v>
      </c>
      <c r="D102" s="94">
        <f t="shared" si="5"/>
        <v>70</v>
      </c>
    </row>
    <row r="103" spans="1:4" x14ac:dyDescent="1.2">
      <c r="A103" s="92" t="s">
        <v>328</v>
      </c>
      <c r="B103" s="92">
        <v>289</v>
      </c>
      <c r="C103" s="92">
        <v>303</v>
      </c>
      <c r="D103" s="94">
        <f t="shared" si="5"/>
        <v>592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77"/>
  <sheetViews>
    <sheetView topLeftCell="B1" zoomScale="110" zoomScaleNormal="110" workbookViewId="0">
      <selection activeCell="P43" sqref="P43"/>
    </sheetView>
  </sheetViews>
  <sheetFormatPr defaultColWidth="9.1171875" defaultRowHeight="18" x14ac:dyDescent="0.65"/>
  <cols>
    <col min="1" max="1" width="10.41015625" style="51" customWidth="1"/>
    <col min="2" max="2" width="10.87890625" style="51" customWidth="1"/>
    <col min="3" max="3" width="9.87890625" style="51" customWidth="1"/>
    <col min="4" max="4" width="8.29296875" style="51" customWidth="1"/>
    <col min="5" max="5" width="8.87890625" style="51" customWidth="1"/>
    <col min="6" max="6" width="7.87890625" style="51" customWidth="1"/>
    <col min="7" max="7" width="9.1171875" style="51" customWidth="1"/>
    <col min="8" max="8" width="7.87890625" style="51" customWidth="1"/>
    <col min="9" max="9" width="7.1171875" style="51" customWidth="1"/>
    <col min="10" max="10" width="8.41015625" style="51" customWidth="1"/>
    <col min="11" max="11" width="7.1171875" style="160" customWidth="1"/>
    <col min="12" max="12" width="8.29296875" style="51" customWidth="1"/>
    <col min="13" max="13" width="12.41015625" style="51" hidden="1" customWidth="1"/>
    <col min="14" max="14" width="12.41015625" style="161" customWidth="1"/>
    <col min="15" max="15" width="12.87890625" style="51" bestFit="1" customWidth="1"/>
    <col min="16" max="16" width="14.41015625" style="51" customWidth="1"/>
    <col min="17" max="17" width="13" style="51" bestFit="1" customWidth="1"/>
    <col min="18" max="18" width="12.29296875" style="51" bestFit="1" customWidth="1"/>
    <col min="19" max="21" width="9.1171875" style="51"/>
    <col min="22" max="23" width="11.1171875" style="51" customWidth="1"/>
    <col min="24" max="24" width="11" style="51" customWidth="1"/>
    <col min="25" max="16384" width="9.1171875" style="51"/>
  </cols>
  <sheetData>
    <row r="1" spans="1:25" ht="20.100000000000001" x14ac:dyDescent="0.7">
      <c r="G1" s="219">
        <v>16</v>
      </c>
    </row>
    <row r="2" spans="1:25" s="162" customFormat="1" ht="27" customHeight="1" x14ac:dyDescent="0.7">
      <c r="B2" s="540" t="s">
        <v>1233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161"/>
      <c r="O2" s="51"/>
    </row>
    <row r="3" spans="1:25" s="162" customFormat="1" ht="15.75" customHeight="1" x14ac:dyDescent="0.65">
      <c r="B3" s="163"/>
      <c r="K3" s="164"/>
      <c r="N3" s="161"/>
      <c r="O3" s="51"/>
      <c r="P3" s="165"/>
    </row>
    <row r="4" spans="1:25" ht="27" customHeight="1" x14ac:dyDescent="0.65">
      <c r="B4" s="541" t="s">
        <v>364</v>
      </c>
      <c r="C4" s="541" t="s">
        <v>16</v>
      </c>
      <c r="D4" s="541"/>
      <c r="E4" s="541" t="s">
        <v>17</v>
      </c>
      <c r="F4" s="541"/>
      <c r="G4" s="541" t="s">
        <v>18</v>
      </c>
      <c r="H4" s="541"/>
      <c r="I4" s="541" t="s">
        <v>19</v>
      </c>
      <c r="J4" s="541"/>
      <c r="K4" s="541" t="s">
        <v>20</v>
      </c>
      <c r="L4" s="541"/>
      <c r="M4" s="541" t="s">
        <v>21</v>
      </c>
      <c r="N4" s="535" t="s">
        <v>88</v>
      </c>
      <c r="P4" s="166"/>
    </row>
    <row r="5" spans="1:25" s="150" customFormat="1" ht="27" customHeight="1" x14ac:dyDescent="0.65">
      <c r="B5" s="541"/>
      <c r="C5" s="167" t="s">
        <v>12</v>
      </c>
      <c r="D5" s="167" t="s">
        <v>22</v>
      </c>
      <c r="E5" s="167" t="s">
        <v>12</v>
      </c>
      <c r="F5" s="167" t="s">
        <v>22</v>
      </c>
      <c r="G5" s="167" t="s">
        <v>12</v>
      </c>
      <c r="H5" s="167" t="s">
        <v>23</v>
      </c>
      <c r="I5" s="167" t="s">
        <v>12</v>
      </c>
      <c r="J5" s="167" t="s">
        <v>23</v>
      </c>
      <c r="K5" s="167" t="s">
        <v>12</v>
      </c>
      <c r="L5" s="167" t="s">
        <v>23</v>
      </c>
      <c r="M5" s="541"/>
      <c r="N5" s="535"/>
      <c r="O5" s="51"/>
      <c r="P5" s="166"/>
    </row>
    <row r="6" spans="1:25" s="150" customFormat="1" ht="16.5" hidden="1" customHeight="1" x14ac:dyDescent="0.65">
      <c r="B6" s="541"/>
      <c r="C6" s="167" t="s">
        <v>365</v>
      </c>
      <c r="D6" s="167" t="s">
        <v>366</v>
      </c>
      <c r="E6" s="167" t="s">
        <v>367</v>
      </c>
      <c r="F6" s="167" t="s">
        <v>368</v>
      </c>
      <c r="G6" s="167" t="s">
        <v>369</v>
      </c>
      <c r="H6" s="167" t="s">
        <v>370</v>
      </c>
      <c r="I6" s="167" t="s">
        <v>371</v>
      </c>
      <c r="J6" s="167" t="s">
        <v>372</v>
      </c>
      <c r="K6" s="167" t="s">
        <v>373</v>
      </c>
      <c r="L6" s="167" t="s">
        <v>374</v>
      </c>
      <c r="M6" s="309"/>
      <c r="N6" s="167"/>
      <c r="O6" s="245"/>
      <c r="P6" s="166"/>
    </row>
    <row r="7" spans="1:25" x14ac:dyDescent="0.65">
      <c r="B7" s="167">
        <v>2540</v>
      </c>
      <c r="C7" s="246">
        <v>20087</v>
      </c>
      <c r="D7" s="247">
        <f t="shared" ref="D7:D26" si="0">C7/N7*1000</f>
        <v>19.715694328707453</v>
      </c>
      <c r="E7" s="246">
        <v>4277</v>
      </c>
      <c r="F7" s="170">
        <f t="shared" ref="F7:F26" si="1">E7/N7*1000</f>
        <v>4.1979401923573345</v>
      </c>
      <c r="G7" s="246">
        <f t="shared" ref="G7:G24" si="2">C7-E7</f>
        <v>15810</v>
      </c>
      <c r="H7" s="247">
        <f t="shared" ref="H7:H26" si="3">(C7-E7)*100/N7</f>
        <v>1.5517754136350119</v>
      </c>
      <c r="I7" s="246">
        <v>104</v>
      </c>
      <c r="J7" s="248">
        <f>I7*1000/C7</f>
        <v>5.177477970826903</v>
      </c>
      <c r="K7" s="249">
        <v>1</v>
      </c>
      <c r="L7" s="248">
        <f>K7/C7*100000</f>
        <v>4.9783442027181755</v>
      </c>
      <c r="M7" s="246">
        <v>1018833</v>
      </c>
      <c r="N7" s="246">
        <v>1018833</v>
      </c>
      <c r="P7" s="166"/>
      <c r="R7" s="162" t="s">
        <v>375</v>
      </c>
    </row>
    <row r="8" spans="1:25" x14ac:dyDescent="0.65">
      <c r="B8" s="167">
        <v>2541</v>
      </c>
      <c r="C8" s="246">
        <v>21767</v>
      </c>
      <c r="D8" s="247">
        <f t="shared" si="0"/>
        <v>20.909119726731916</v>
      </c>
      <c r="E8" s="246">
        <v>5560</v>
      </c>
      <c r="F8" s="170">
        <f t="shared" si="1"/>
        <v>5.3408694666527055</v>
      </c>
      <c r="G8" s="246">
        <f t="shared" si="2"/>
        <v>16207</v>
      </c>
      <c r="H8" s="247">
        <f t="shared" si="3"/>
        <v>1.5568250260079211</v>
      </c>
      <c r="I8" s="246">
        <v>84</v>
      </c>
      <c r="J8" s="248">
        <f>I8*1000/C8</f>
        <v>3.8590526944457206</v>
      </c>
      <c r="K8" s="249">
        <v>2</v>
      </c>
      <c r="L8" s="248">
        <f>K8/C8*100000</f>
        <v>9.1882207010612404</v>
      </c>
      <c r="M8" s="246">
        <v>1041029</v>
      </c>
      <c r="N8" s="246">
        <v>1041029</v>
      </c>
      <c r="P8" s="166"/>
    </row>
    <row r="9" spans="1:25" x14ac:dyDescent="0.65">
      <c r="B9" s="167">
        <v>2542</v>
      </c>
      <c r="C9" s="246">
        <v>21240</v>
      </c>
      <c r="D9" s="247">
        <f t="shared" si="0"/>
        <v>20.102319290891636</v>
      </c>
      <c r="E9" s="246">
        <v>5771</v>
      </c>
      <c r="F9" s="170">
        <f t="shared" si="1"/>
        <v>5.4618872235280422</v>
      </c>
      <c r="G9" s="246">
        <f t="shared" si="2"/>
        <v>15469</v>
      </c>
      <c r="H9" s="247">
        <f t="shared" si="3"/>
        <v>1.4640432067363591</v>
      </c>
      <c r="I9" s="246">
        <v>103</v>
      </c>
      <c r="J9" s="248">
        <f>I9*1000/C9</f>
        <v>4.849340866290019</v>
      </c>
      <c r="K9" s="249">
        <v>1</v>
      </c>
      <c r="L9" s="248">
        <f>K9/C9*100000</f>
        <v>4.7080979284369118</v>
      </c>
      <c r="M9" s="246">
        <v>1056594.5</v>
      </c>
      <c r="N9" s="246">
        <v>1056594.5</v>
      </c>
      <c r="P9" s="166"/>
      <c r="R9" s="536" t="s">
        <v>18</v>
      </c>
      <c r="S9" s="537"/>
    </row>
    <row r="10" spans="1:25" ht="20.100000000000001" x14ac:dyDescent="0.7">
      <c r="A10" s="159"/>
      <c r="B10" s="167">
        <v>2543</v>
      </c>
      <c r="C10" s="246">
        <v>18810</v>
      </c>
      <c r="D10" s="247">
        <f t="shared" si="0"/>
        <v>17.593629254248988</v>
      </c>
      <c r="E10" s="246">
        <v>5585</v>
      </c>
      <c r="F10" s="170">
        <f t="shared" si="1"/>
        <v>5.223839414406199</v>
      </c>
      <c r="G10" s="246">
        <f t="shared" si="2"/>
        <v>13225</v>
      </c>
      <c r="H10" s="247">
        <f t="shared" si="3"/>
        <v>1.2369789839842789</v>
      </c>
      <c r="I10" s="250">
        <v>97</v>
      </c>
      <c r="J10" s="248">
        <f>I10*1000/C10</f>
        <v>5.1568314726209463</v>
      </c>
      <c r="K10" s="249">
        <v>4</v>
      </c>
      <c r="L10" s="248">
        <f>K10/C10*100000</f>
        <v>21.26528442317916</v>
      </c>
      <c r="M10" s="246">
        <v>1069137</v>
      </c>
      <c r="N10" s="246">
        <v>1069137</v>
      </c>
      <c r="P10" s="166"/>
      <c r="R10" s="168" t="s">
        <v>123</v>
      </c>
      <c r="S10" s="168" t="s">
        <v>122</v>
      </c>
      <c r="U10" s="169"/>
      <c r="V10" s="169" t="s">
        <v>124</v>
      </c>
      <c r="W10" s="169" t="s">
        <v>127</v>
      </c>
      <c r="X10" s="169" t="s">
        <v>125</v>
      </c>
      <c r="Y10" s="169" t="s">
        <v>126</v>
      </c>
    </row>
    <row r="11" spans="1:25" s="71" customFormat="1" x14ac:dyDescent="0.65">
      <c r="B11" s="167">
        <v>2544</v>
      </c>
      <c r="C11" s="246">
        <v>21606</v>
      </c>
      <c r="D11" s="247">
        <f t="shared" si="0"/>
        <v>19.797054081802351</v>
      </c>
      <c r="E11" s="246">
        <v>5193</v>
      </c>
      <c r="F11" s="170">
        <f t="shared" si="1"/>
        <v>4.7582200243820987</v>
      </c>
      <c r="G11" s="246">
        <f t="shared" si="2"/>
        <v>16413</v>
      </c>
      <c r="H11" s="247">
        <f t="shared" si="3"/>
        <v>1.5038834057420254</v>
      </c>
      <c r="I11" s="250">
        <v>129</v>
      </c>
      <c r="J11" s="248">
        <f>I11*1000/C11</f>
        <v>5.9705637322965845</v>
      </c>
      <c r="K11" s="249">
        <v>2</v>
      </c>
      <c r="L11" s="248">
        <f>K11/C11*100000</f>
        <v>9.2566879570489675</v>
      </c>
      <c r="M11" s="246">
        <v>1091374.5</v>
      </c>
      <c r="N11" s="246">
        <v>1091374.5</v>
      </c>
      <c r="P11" s="166"/>
      <c r="Q11" s="169">
        <v>2544</v>
      </c>
      <c r="R11" s="499">
        <v>0.7</v>
      </c>
      <c r="S11" s="500">
        <f>H11</f>
        <v>1.5038834057420254</v>
      </c>
      <c r="U11" s="169">
        <v>2544</v>
      </c>
      <c r="V11" s="499">
        <v>12.7</v>
      </c>
      <c r="W11" s="499">
        <v>19.797054081802351</v>
      </c>
      <c r="X11" s="499">
        <v>6</v>
      </c>
      <c r="Y11" s="499">
        <v>4.7582200243820987</v>
      </c>
    </row>
    <row r="12" spans="1:25" s="71" customFormat="1" x14ac:dyDescent="0.65">
      <c r="B12" s="167">
        <v>2545</v>
      </c>
      <c r="C12" s="246">
        <v>22379</v>
      </c>
      <c r="D12" s="251">
        <f t="shared" si="0"/>
        <v>20.033865728607768</v>
      </c>
      <c r="E12" s="246">
        <v>5591</v>
      </c>
      <c r="F12" s="170">
        <f t="shared" si="1"/>
        <v>5.0051094011638604</v>
      </c>
      <c r="G12" s="246">
        <f t="shared" si="2"/>
        <v>16788</v>
      </c>
      <c r="H12" s="247">
        <f t="shared" si="3"/>
        <v>1.5028756327443908</v>
      </c>
      <c r="I12" s="250">
        <v>124</v>
      </c>
      <c r="J12" s="252">
        <f t="shared" ref="J12:J19" si="4">I12/C12*1000</f>
        <v>5.5409088877965944</v>
      </c>
      <c r="K12" s="249">
        <v>0</v>
      </c>
      <c r="L12" s="248">
        <f t="shared" ref="L12:L21" si="5">K12/C12*1000</f>
        <v>0</v>
      </c>
      <c r="M12" s="246">
        <v>1117058.5</v>
      </c>
      <c r="N12" s="246">
        <v>1117058.5</v>
      </c>
      <c r="P12" s="166"/>
      <c r="Q12" s="169">
        <v>2545</v>
      </c>
      <c r="R12" s="499">
        <v>0.5</v>
      </c>
      <c r="S12" s="500">
        <f t="shared" ref="S12:S25" si="6">H12</f>
        <v>1.5028756327443908</v>
      </c>
      <c r="U12" s="169">
        <v>2545</v>
      </c>
      <c r="V12" s="499">
        <v>12.5</v>
      </c>
      <c r="W12" s="499">
        <v>20.033865728607768</v>
      </c>
      <c r="X12" s="499">
        <v>6.1</v>
      </c>
      <c r="Y12" s="499">
        <v>5.0051094011638604</v>
      </c>
    </row>
    <row r="13" spans="1:25" x14ac:dyDescent="0.65">
      <c r="B13" s="167">
        <v>2546</v>
      </c>
      <c r="C13" s="246">
        <v>23499</v>
      </c>
      <c r="D13" s="251">
        <f t="shared" si="0"/>
        <v>20.550092544939936</v>
      </c>
      <c r="E13" s="246">
        <v>6105</v>
      </c>
      <c r="F13" s="170">
        <f t="shared" si="1"/>
        <v>5.3388788879040936</v>
      </c>
      <c r="G13" s="246">
        <f t="shared" si="2"/>
        <v>17394</v>
      </c>
      <c r="H13" s="247">
        <f t="shared" si="3"/>
        <v>1.5211213657035842</v>
      </c>
      <c r="I13" s="253">
        <v>189</v>
      </c>
      <c r="J13" s="252">
        <f t="shared" si="4"/>
        <v>8.0428954423592494</v>
      </c>
      <c r="K13" s="249">
        <v>0</v>
      </c>
      <c r="L13" s="248">
        <f t="shared" si="5"/>
        <v>0</v>
      </c>
      <c r="M13" s="246">
        <v>1143498.5</v>
      </c>
      <c r="N13" s="246">
        <v>1143498.5</v>
      </c>
      <c r="P13" s="166"/>
      <c r="Q13" s="169">
        <v>2546</v>
      </c>
      <c r="R13" s="499">
        <v>0.6</v>
      </c>
      <c r="S13" s="500">
        <f t="shared" si="6"/>
        <v>1.5211213657035842</v>
      </c>
      <c r="U13" s="169">
        <v>2546</v>
      </c>
      <c r="V13" s="499">
        <v>11.3</v>
      </c>
      <c r="W13" s="499">
        <v>20.550092544939936</v>
      </c>
      <c r="X13" s="499">
        <v>6.1</v>
      </c>
      <c r="Y13" s="499">
        <v>5.3388788879040936</v>
      </c>
    </row>
    <row r="14" spans="1:25" x14ac:dyDescent="0.65">
      <c r="B14" s="167">
        <v>2547</v>
      </c>
      <c r="C14" s="246">
        <v>25738</v>
      </c>
      <c r="D14" s="254">
        <f t="shared" si="0"/>
        <v>22.379935446172681</v>
      </c>
      <c r="E14" s="246">
        <v>6003</v>
      </c>
      <c r="F14" s="170">
        <f t="shared" si="1"/>
        <v>5.2197821308328001</v>
      </c>
      <c r="G14" s="246">
        <f t="shared" si="2"/>
        <v>19735</v>
      </c>
      <c r="H14" s="247">
        <f t="shared" si="3"/>
        <v>1.7160153315339881</v>
      </c>
      <c r="I14" s="253">
        <v>195</v>
      </c>
      <c r="J14" s="252">
        <f t="shared" si="4"/>
        <v>7.5763462584505401</v>
      </c>
      <c r="K14" s="249">
        <v>0</v>
      </c>
      <c r="L14" s="248">
        <f t="shared" si="5"/>
        <v>0</v>
      </c>
      <c r="M14" s="246">
        <v>1150048</v>
      </c>
      <c r="N14" s="246">
        <v>1150048</v>
      </c>
      <c r="P14" s="166"/>
      <c r="Q14" s="169">
        <v>2547</v>
      </c>
      <c r="R14" s="499">
        <v>0.7</v>
      </c>
      <c r="S14" s="500">
        <f t="shared" si="6"/>
        <v>1.7160153315339881</v>
      </c>
      <c r="U14" s="169">
        <v>2547</v>
      </c>
      <c r="V14" s="499">
        <v>13</v>
      </c>
      <c r="W14" s="499">
        <v>22.379935446172681</v>
      </c>
      <c r="X14" s="499">
        <v>6.3</v>
      </c>
      <c r="Y14" s="499">
        <v>5.2197821308328001</v>
      </c>
    </row>
    <row r="15" spans="1:25" x14ac:dyDescent="0.65">
      <c r="B15" s="167">
        <v>2548</v>
      </c>
      <c r="C15" s="246">
        <v>26679</v>
      </c>
      <c r="D15" s="254">
        <f t="shared" si="0"/>
        <v>23.044661069690683</v>
      </c>
      <c r="E15" s="246">
        <v>6888</v>
      </c>
      <c r="F15" s="170">
        <f t="shared" si="1"/>
        <v>5.9496842253468811</v>
      </c>
      <c r="G15" s="246">
        <f t="shared" si="2"/>
        <v>19791</v>
      </c>
      <c r="H15" s="247">
        <f t="shared" si="3"/>
        <v>1.7094976844343805</v>
      </c>
      <c r="I15" s="253">
        <v>150</v>
      </c>
      <c r="J15" s="252">
        <f t="shared" si="4"/>
        <v>5.6223996401664227</v>
      </c>
      <c r="K15" s="249">
        <v>0</v>
      </c>
      <c r="L15" s="248">
        <f t="shared" si="5"/>
        <v>0</v>
      </c>
      <c r="M15" s="246">
        <v>1157708.5</v>
      </c>
      <c r="N15" s="246">
        <v>1157708.5</v>
      </c>
      <c r="P15" s="166"/>
      <c r="Q15" s="169">
        <v>2548</v>
      </c>
      <c r="R15" s="499">
        <v>0.7</v>
      </c>
      <c r="S15" s="500">
        <f t="shared" si="6"/>
        <v>1.7094976844343805</v>
      </c>
      <c r="U15" s="169">
        <v>2548</v>
      </c>
      <c r="V15" s="499">
        <v>13</v>
      </c>
      <c r="W15" s="499">
        <v>23.044661069690683</v>
      </c>
      <c r="X15" s="499">
        <v>6.4</v>
      </c>
      <c r="Y15" s="499">
        <v>5.9496842253468811</v>
      </c>
    </row>
    <row r="16" spans="1:25" x14ac:dyDescent="0.65">
      <c r="B16" s="167">
        <v>2549</v>
      </c>
      <c r="C16" s="246">
        <v>27753</v>
      </c>
      <c r="D16" s="254">
        <f t="shared" si="0"/>
        <v>23.304986896035725</v>
      </c>
      <c r="E16" s="246">
        <v>6941</v>
      </c>
      <c r="F16" s="170">
        <f t="shared" si="1"/>
        <v>5.8285559775658111</v>
      </c>
      <c r="G16" s="246">
        <f t="shared" si="2"/>
        <v>20812</v>
      </c>
      <c r="H16" s="247">
        <f t="shared" si="3"/>
        <v>1.7476430918469914</v>
      </c>
      <c r="I16" s="253">
        <v>146</v>
      </c>
      <c r="J16" s="252">
        <f t="shared" si="4"/>
        <v>5.2606925377436671</v>
      </c>
      <c r="K16" s="249">
        <v>0</v>
      </c>
      <c r="L16" s="248">
        <f t="shared" si="5"/>
        <v>0</v>
      </c>
      <c r="M16" s="246">
        <v>1190861</v>
      </c>
      <c r="N16" s="246">
        <v>1190861</v>
      </c>
      <c r="O16" s="171"/>
      <c r="P16" s="166"/>
      <c r="Q16" s="169">
        <v>2549</v>
      </c>
      <c r="R16" s="499">
        <v>0.7</v>
      </c>
      <c r="S16" s="500">
        <f t="shared" si="6"/>
        <v>1.7476430918469914</v>
      </c>
      <c r="U16" s="169">
        <v>2549</v>
      </c>
      <c r="V16" s="499">
        <v>12.7</v>
      </c>
      <c r="W16" s="499">
        <v>23.304986896035725</v>
      </c>
      <c r="X16" s="499">
        <v>6.2</v>
      </c>
      <c r="Y16" s="499">
        <v>5.8285559775658111</v>
      </c>
    </row>
    <row r="17" spans="2:25" x14ac:dyDescent="0.65">
      <c r="B17" s="167">
        <v>2550</v>
      </c>
      <c r="C17" s="246">
        <v>28525</v>
      </c>
      <c r="D17" s="254">
        <f t="shared" si="0"/>
        <v>23.35495935704882</v>
      </c>
      <c r="E17" s="246">
        <v>6872</v>
      </c>
      <c r="F17" s="170">
        <f t="shared" si="1"/>
        <v>5.6264778510653626</v>
      </c>
      <c r="G17" s="246">
        <f t="shared" si="2"/>
        <v>21653</v>
      </c>
      <c r="H17" s="255">
        <f t="shared" si="3"/>
        <v>1.7728481505983456</v>
      </c>
      <c r="I17" s="253">
        <v>176</v>
      </c>
      <c r="J17" s="252">
        <f t="shared" si="4"/>
        <v>6.1700262927256793</v>
      </c>
      <c r="K17" s="249">
        <v>0</v>
      </c>
      <c r="L17" s="248">
        <f t="shared" si="5"/>
        <v>0</v>
      </c>
      <c r="M17" s="246">
        <v>1221368</v>
      </c>
      <c r="N17" s="246">
        <v>1221368</v>
      </c>
      <c r="O17" s="171"/>
      <c r="P17" s="172"/>
      <c r="Q17" s="169">
        <v>2550</v>
      </c>
      <c r="R17" s="499">
        <v>0.6</v>
      </c>
      <c r="S17" s="500">
        <f t="shared" si="6"/>
        <v>1.7728481505983456</v>
      </c>
      <c r="U17" s="169">
        <v>2550</v>
      </c>
      <c r="V17" s="499">
        <v>12.7</v>
      </c>
      <c r="W17" s="499">
        <v>23.35495935704882</v>
      </c>
      <c r="X17" s="499">
        <v>6.3</v>
      </c>
      <c r="Y17" s="499">
        <v>5.6264778510653626</v>
      </c>
    </row>
    <row r="18" spans="2:25" x14ac:dyDescent="0.65">
      <c r="B18" s="167">
        <v>2551</v>
      </c>
      <c r="C18" s="246">
        <v>29069</v>
      </c>
      <c r="D18" s="254">
        <f t="shared" si="0"/>
        <v>23.272579962716154</v>
      </c>
      <c r="E18" s="246">
        <v>7030</v>
      </c>
      <c r="F18" s="170">
        <f t="shared" si="1"/>
        <v>5.6282031421065257</v>
      </c>
      <c r="G18" s="246">
        <f t="shared" si="2"/>
        <v>22039</v>
      </c>
      <c r="H18" s="255">
        <f t="shared" si="3"/>
        <v>1.7644376820609631</v>
      </c>
      <c r="I18" s="253">
        <v>201</v>
      </c>
      <c r="J18" s="252">
        <f t="shared" si="4"/>
        <v>6.9145825449791873</v>
      </c>
      <c r="K18" s="256">
        <v>3</v>
      </c>
      <c r="L18" s="248">
        <f>K18/C18*100000</f>
        <v>10.320272455192818</v>
      </c>
      <c r="M18" s="246">
        <v>1249066.5</v>
      </c>
      <c r="N18" s="246">
        <v>1249066.5</v>
      </c>
      <c r="O18" s="171"/>
      <c r="P18" s="173"/>
      <c r="Q18" s="169">
        <v>2551</v>
      </c>
      <c r="R18" s="499">
        <v>0.6</v>
      </c>
      <c r="S18" s="500">
        <f t="shared" si="6"/>
        <v>1.7644376820609631</v>
      </c>
      <c r="U18" s="169">
        <v>2551</v>
      </c>
      <c r="V18" s="499">
        <v>12.4</v>
      </c>
      <c r="W18" s="499">
        <v>23.272579962716154</v>
      </c>
      <c r="X18" s="499">
        <v>6.3</v>
      </c>
      <c r="Y18" s="499">
        <v>5.6282031421065257</v>
      </c>
    </row>
    <row r="19" spans="2:25" x14ac:dyDescent="0.65">
      <c r="B19" s="257">
        <v>2552</v>
      </c>
      <c r="C19" s="258">
        <v>28495</v>
      </c>
      <c r="D19" s="259">
        <f t="shared" si="0"/>
        <v>22.311597371780746</v>
      </c>
      <c r="E19" s="258">
        <v>7012</v>
      </c>
      <c r="F19" s="260">
        <f t="shared" si="1"/>
        <v>5.4903990444262698</v>
      </c>
      <c r="G19" s="246">
        <f t="shared" si="2"/>
        <v>21483</v>
      </c>
      <c r="H19" s="261">
        <f t="shared" si="3"/>
        <v>1.6821198327354472</v>
      </c>
      <c r="I19" s="262">
        <v>162</v>
      </c>
      <c r="J19" s="252">
        <f t="shared" si="4"/>
        <v>5.6852079312160031</v>
      </c>
      <c r="K19" s="256">
        <v>2</v>
      </c>
      <c r="L19" s="248">
        <f>K19/C19*100000</f>
        <v>7.01877522372346</v>
      </c>
      <c r="M19" s="258">
        <v>1277138.5</v>
      </c>
      <c r="N19" s="258">
        <v>1277138.5</v>
      </c>
      <c r="O19" s="171"/>
      <c r="P19" s="173"/>
      <c r="Q19" s="169">
        <v>2552</v>
      </c>
      <c r="R19" s="499">
        <v>0.6</v>
      </c>
      <c r="S19" s="500">
        <f t="shared" si="6"/>
        <v>1.6821198327354472</v>
      </c>
      <c r="U19" s="169">
        <v>2552</v>
      </c>
      <c r="V19" s="499">
        <v>12.1</v>
      </c>
      <c r="W19" s="499">
        <v>22.311597371780746</v>
      </c>
      <c r="X19" s="499">
        <v>6.27</v>
      </c>
      <c r="Y19" s="499">
        <v>5.4896160439920969</v>
      </c>
    </row>
    <row r="20" spans="2:25" ht="21.3" x14ac:dyDescent="1.2">
      <c r="B20" s="257">
        <v>2553</v>
      </c>
      <c r="C20" s="263">
        <v>27703</v>
      </c>
      <c r="D20" s="259">
        <f t="shared" si="0"/>
        <v>21.261882723866449</v>
      </c>
      <c r="E20" s="263">
        <v>7241</v>
      </c>
      <c r="F20" s="264">
        <f t="shared" si="1"/>
        <v>5.5574231239763545</v>
      </c>
      <c r="G20" s="246">
        <f t="shared" si="2"/>
        <v>20462</v>
      </c>
      <c r="H20" s="261">
        <f t="shared" si="3"/>
        <v>1.5704459599890095</v>
      </c>
      <c r="I20" s="262">
        <v>167</v>
      </c>
      <c r="J20" s="252">
        <f t="shared" ref="J20:J27" si="7">I20/C20*1000</f>
        <v>6.0282279897484026</v>
      </c>
      <c r="K20" s="256">
        <v>0</v>
      </c>
      <c r="L20" s="248">
        <f t="shared" si="5"/>
        <v>0</v>
      </c>
      <c r="M20" s="263"/>
      <c r="N20" s="265">
        <v>1302942</v>
      </c>
      <c r="O20" s="174"/>
      <c r="P20" s="175"/>
      <c r="Q20" s="169">
        <v>2553</v>
      </c>
      <c r="R20" s="501">
        <v>0.55000000000000004</v>
      </c>
      <c r="S20" s="500">
        <f t="shared" si="6"/>
        <v>1.5704459599890095</v>
      </c>
      <c r="U20" s="169">
        <v>2553</v>
      </c>
      <c r="V20" s="499">
        <v>12</v>
      </c>
      <c r="W20" s="499">
        <v>21.261882723866449</v>
      </c>
      <c r="X20" s="499">
        <v>6.49</v>
      </c>
      <c r="Y20" s="499">
        <v>5.4653238593889828</v>
      </c>
    </row>
    <row r="21" spans="2:25" x14ac:dyDescent="0.65">
      <c r="B21" s="257">
        <v>2554</v>
      </c>
      <c r="C21" s="263">
        <v>29890</v>
      </c>
      <c r="D21" s="259">
        <f t="shared" si="0"/>
        <v>22.63024124034013</v>
      </c>
      <c r="E21" s="263">
        <v>7506</v>
      </c>
      <c r="F21" s="264">
        <f t="shared" si="1"/>
        <v>5.6829237453995649</v>
      </c>
      <c r="G21" s="246">
        <f t="shared" si="2"/>
        <v>22384</v>
      </c>
      <c r="H21" s="261">
        <f t="shared" si="3"/>
        <v>1.6947317494940561</v>
      </c>
      <c r="I21" s="262">
        <v>138</v>
      </c>
      <c r="J21" s="252">
        <f t="shared" si="7"/>
        <v>4.616928738708598</v>
      </c>
      <c r="K21" s="256">
        <v>0</v>
      </c>
      <c r="L21" s="248">
        <f t="shared" si="5"/>
        <v>0</v>
      </c>
      <c r="M21" s="169"/>
      <c r="N21" s="266">
        <v>1320799</v>
      </c>
      <c r="Q21" s="169">
        <v>2554</v>
      </c>
      <c r="R21" s="501">
        <v>0.55000000000000004</v>
      </c>
      <c r="S21" s="500">
        <f t="shared" si="6"/>
        <v>1.6947317494940561</v>
      </c>
      <c r="U21" s="169">
        <v>2554</v>
      </c>
      <c r="V21" s="499">
        <v>12.42</v>
      </c>
      <c r="W21" s="499">
        <v>22.63024124034013</v>
      </c>
      <c r="X21" s="499">
        <v>6.54</v>
      </c>
      <c r="Y21" s="499">
        <v>5.4732022056346192</v>
      </c>
    </row>
    <row r="22" spans="2:25" x14ac:dyDescent="0.65">
      <c r="B22" s="257">
        <v>2555</v>
      </c>
      <c r="C22" s="263">
        <v>31210</v>
      </c>
      <c r="D22" s="259">
        <f t="shared" si="0"/>
        <v>23.095782004234351</v>
      </c>
      <c r="E22" s="263">
        <v>7492</v>
      </c>
      <c r="F22" s="264">
        <f t="shared" si="1"/>
        <v>5.5441717005999278</v>
      </c>
      <c r="G22" s="246">
        <f t="shared" si="2"/>
        <v>23718</v>
      </c>
      <c r="H22" s="261">
        <f t="shared" si="3"/>
        <v>1.7551610303634422</v>
      </c>
      <c r="I22" s="262">
        <v>191</v>
      </c>
      <c r="J22" s="252">
        <f t="shared" si="7"/>
        <v>6.1198333867350208</v>
      </c>
      <c r="K22" s="256">
        <v>4</v>
      </c>
      <c r="L22" s="248">
        <f>K22/C22*100000</f>
        <v>12.81640499839795</v>
      </c>
      <c r="M22" s="169"/>
      <c r="N22" s="266">
        <v>1351329</v>
      </c>
      <c r="Q22" s="169">
        <v>2555</v>
      </c>
      <c r="R22" s="501">
        <f>(796104-419265)/64076033*100</f>
        <v>0.58811225095660968</v>
      </c>
      <c r="S22" s="500">
        <f t="shared" si="6"/>
        <v>1.7551610303634422</v>
      </c>
      <c r="U22" s="169">
        <v>2555</v>
      </c>
      <c r="V22" s="502">
        <f>796104/64076033*1000</f>
        <v>12.424364660652447</v>
      </c>
      <c r="W22" s="499">
        <v>23.095782004234351</v>
      </c>
      <c r="X22" s="502">
        <v>6.57</v>
      </c>
      <c r="Y22" s="499">
        <f>F22</f>
        <v>5.5441717005999278</v>
      </c>
    </row>
    <row r="23" spans="2:25" x14ac:dyDescent="0.65">
      <c r="B23" s="257">
        <v>2556</v>
      </c>
      <c r="C23" s="263">
        <v>30558</v>
      </c>
      <c r="D23" s="259">
        <f t="shared" si="0"/>
        <v>22.188852857074394</v>
      </c>
      <c r="E23" s="263">
        <v>9957</v>
      </c>
      <c r="F23" s="264">
        <f t="shared" si="1"/>
        <v>7.230002221935</v>
      </c>
      <c r="G23" s="246">
        <f t="shared" si="2"/>
        <v>20601</v>
      </c>
      <c r="H23" s="261">
        <f t="shared" si="3"/>
        <v>1.4958850635139394</v>
      </c>
      <c r="I23" s="262">
        <v>175</v>
      </c>
      <c r="J23" s="252">
        <f t="shared" si="7"/>
        <v>5.7268145821061589</v>
      </c>
      <c r="K23" s="256">
        <v>5</v>
      </c>
      <c r="L23" s="248">
        <f>SUM(K23/C23*100000)</f>
        <v>16.362327377446167</v>
      </c>
      <c r="M23" s="169"/>
      <c r="N23" s="266">
        <v>1377178</v>
      </c>
      <c r="Q23" s="169">
        <v>2556</v>
      </c>
      <c r="R23" s="501">
        <f>(818901-423213)/64456695*100</f>
        <v>0.61388192491098093</v>
      </c>
      <c r="S23" s="500">
        <f t="shared" si="6"/>
        <v>1.4958850635139394</v>
      </c>
      <c r="U23" s="169">
        <v>2556</v>
      </c>
      <c r="V23" s="502">
        <v>12.07</v>
      </c>
      <c r="W23" s="499">
        <v>22.188852857074394</v>
      </c>
      <c r="X23" s="502">
        <v>6.77</v>
      </c>
      <c r="Y23" s="499">
        <f>F23</f>
        <v>7.230002221935</v>
      </c>
    </row>
    <row r="24" spans="2:25" x14ac:dyDescent="0.65">
      <c r="B24" s="257">
        <v>2557</v>
      </c>
      <c r="C24" s="263">
        <v>32493</v>
      </c>
      <c r="D24" s="259">
        <f t="shared" si="0"/>
        <v>23.112050018137975</v>
      </c>
      <c r="E24" s="263">
        <v>11147</v>
      </c>
      <c r="F24" s="264">
        <f t="shared" si="1"/>
        <v>7.9287853245986524</v>
      </c>
      <c r="G24" s="246">
        <f t="shared" si="2"/>
        <v>21346</v>
      </c>
      <c r="H24" s="261">
        <f t="shared" si="3"/>
        <v>1.5183264693539325</v>
      </c>
      <c r="I24" s="262">
        <v>175</v>
      </c>
      <c r="J24" s="252">
        <f t="shared" si="7"/>
        <v>5.3857753977779828</v>
      </c>
      <c r="K24" s="256">
        <v>2</v>
      </c>
      <c r="L24" s="248">
        <f>SUM(K24/C24*100000)</f>
        <v>6.1551718831748374</v>
      </c>
      <c r="M24" s="169"/>
      <c r="N24" s="266">
        <v>1405890</v>
      </c>
      <c r="Q24" s="169">
        <v>2557</v>
      </c>
      <c r="R24" s="501">
        <v>0.4</v>
      </c>
      <c r="S24" s="500">
        <f>H24</f>
        <v>1.5183264693539325</v>
      </c>
      <c r="U24" s="169">
        <v>2557</v>
      </c>
      <c r="V24" s="502">
        <v>11.92</v>
      </c>
      <c r="W24" s="499">
        <v>23.112050018137975</v>
      </c>
      <c r="X24" s="502">
        <v>6.89</v>
      </c>
      <c r="Y24" s="499">
        <f>F24</f>
        <v>7.9287853245986524</v>
      </c>
    </row>
    <row r="25" spans="2:25" x14ac:dyDescent="0.65">
      <c r="B25" s="257">
        <v>2558</v>
      </c>
      <c r="C25" s="263">
        <v>31481</v>
      </c>
      <c r="D25" s="259">
        <f t="shared" si="0"/>
        <v>21.888679990432699</v>
      </c>
      <c r="E25" s="263">
        <v>11168</v>
      </c>
      <c r="F25" s="264">
        <f t="shared" si="1"/>
        <v>7.7650893597138708</v>
      </c>
      <c r="G25" s="246">
        <f t="shared" ref="G25:G30" si="8">C25-E25</f>
        <v>20313</v>
      </c>
      <c r="H25" s="261">
        <f t="shared" si="3"/>
        <v>1.4123590630718827</v>
      </c>
      <c r="I25" s="262">
        <v>134</v>
      </c>
      <c r="J25" s="252">
        <f t="shared" si="7"/>
        <v>4.2565356881928782</v>
      </c>
      <c r="K25" s="256">
        <v>2</v>
      </c>
      <c r="L25" s="248">
        <f>SUM(K25/C25*100000)</f>
        <v>6.3530383405863855</v>
      </c>
      <c r="M25" s="169"/>
      <c r="N25" s="266">
        <f>(1421425+1455039)/2</f>
        <v>1438232</v>
      </c>
      <c r="Q25" s="169">
        <v>2558</v>
      </c>
      <c r="R25" s="501">
        <v>0.4</v>
      </c>
      <c r="S25" s="500">
        <f t="shared" si="6"/>
        <v>1.4123590630718827</v>
      </c>
      <c r="U25" s="169">
        <v>2558</v>
      </c>
      <c r="V25" s="502">
        <v>11.2</v>
      </c>
      <c r="W25" s="499">
        <v>21.888679990432699</v>
      </c>
      <c r="X25" s="502">
        <v>6.94</v>
      </c>
      <c r="Y25" s="499">
        <f>F25</f>
        <v>7.7650893597138708</v>
      </c>
    </row>
    <row r="26" spans="2:25" x14ac:dyDescent="0.65">
      <c r="B26" s="257">
        <v>2559</v>
      </c>
      <c r="C26" s="263">
        <v>30409</v>
      </c>
      <c r="D26" s="259">
        <f t="shared" si="0"/>
        <v>20.913469308594888</v>
      </c>
      <c r="E26" s="263">
        <v>11706</v>
      </c>
      <c r="F26" s="264">
        <f t="shared" si="1"/>
        <v>8.0506781454967857</v>
      </c>
      <c r="G26" s="246">
        <f t="shared" si="8"/>
        <v>18703</v>
      </c>
      <c r="H26" s="261">
        <f t="shared" si="3"/>
        <v>1.2862791163098102</v>
      </c>
      <c r="I26" s="262">
        <v>143</v>
      </c>
      <c r="J26" s="252">
        <f t="shared" si="7"/>
        <v>4.7025551645894303</v>
      </c>
      <c r="K26" s="256">
        <v>1</v>
      </c>
      <c r="L26" s="248">
        <f>SUM(K26/C26*100000)</f>
        <v>3.288500115097504</v>
      </c>
      <c r="M26" s="169"/>
      <c r="N26" s="266">
        <v>1454039</v>
      </c>
      <c r="Q26" s="169">
        <v>2559</v>
      </c>
      <c r="R26" s="501">
        <v>0.3</v>
      </c>
      <c r="S26" s="500">
        <v>1.29</v>
      </c>
      <c r="U26" s="169">
        <v>2559</v>
      </c>
      <c r="V26" s="502">
        <v>10.68</v>
      </c>
      <c r="W26" s="499">
        <v>20.9</v>
      </c>
      <c r="X26" s="502">
        <v>7.29</v>
      </c>
      <c r="Y26" s="499">
        <v>8.0500000000000007</v>
      </c>
    </row>
    <row r="27" spans="2:25" x14ac:dyDescent="0.65">
      <c r="B27" s="257">
        <v>2560</v>
      </c>
      <c r="C27" s="263">
        <v>30564</v>
      </c>
      <c r="D27" s="259">
        <v>20.420000000000002</v>
      </c>
      <c r="E27" s="263">
        <v>11576</v>
      </c>
      <c r="F27" s="264">
        <v>7.73</v>
      </c>
      <c r="G27" s="258">
        <f t="shared" si="8"/>
        <v>18988</v>
      </c>
      <c r="H27" s="261">
        <f>(C27-E27)*100/N27</f>
        <v>1.2691775277774622</v>
      </c>
      <c r="I27" s="262">
        <v>129</v>
      </c>
      <c r="J27" s="252">
        <f t="shared" si="7"/>
        <v>4.2206517471535143</v>
      </c>
      <c r="K27" s="256">
        <v>1</v>
      </c>
      <c r="L27" s="252">
        <f>SUM(K27/C27*100000)</f>
        <v>3.2718230598089257</v>
      </c>
      <c r="M27" s="403"/>
      <c r="N27" s="265">
        <v>1496087</v>
      </c>
      <c r="Q27" s="169">
        <v>2560</v>
      </c>
      <c r="R27" s="501">
        <v>0.35</v>
      </c>
      <c r="S27" s="500">
        <v>1.27</v>
      </c>
      <c r="U27" s="169">
        <v>2560</v>
      </c>
      <c r="V27" s="502">
        <v>10.6</v>
      </c>
      <c r="W27" s="499">
        <v>20.420000000000002</v>
      </c>
      <c r="X27" s="502">
        <v>7.1</v>
      </c>
      <c r="Y27" s="499">
        <v>7.73</v>
      </c>
    </row>
    <row r="28" spans="2:25" x14ac:dyDescent="0.65">
      <c r="B28" s="257">
        <v>2561</v>
      </c>
      <c r="C28" s="263">
        <v>29716</v>
      </c>
      <c r="D28" s="259">
        <f>C28/$N28*1000</f>
        <v>19.353347075277849</v>
      </c>
      <c r="E28" s="263">
        <v>11767</v>
      </c>
      <c r="F28" s="259">
        <f>E28/$N28*1000</f>
        <v>7.6635763573426603</v>
      </c>
      <c r="G28" s="258">
        <f t="shared" si="8"/>
        <v>17949</v>
      </c>
      <c r="H28" s="261">
        <f>(C28-E28)*100/N28</f>
        <v>1.1689770717935191</v>
      </c>
      <c r="I28" s="258">
        <v>136</v>
      </c>
      <c r="J28" s="252">
        <f t="shared" ref="J28" si="9">I28/C28*1000</f>
        <v>4.5766590389016022</v>
      </c>
      <c r="K28" s="258">
        <v>1</v>
      </c>
      <c r="L28" s="252">
        <f>(K28/C28*100000)</f>
        <v>3.3651904697805892</v>
      </c>
      <c r="M28" s="403"/>
      <c r="N28" s="265">
        <v>1535445</v>
      </c>
      <c r="Q28" s="169">
        <v>2561</v>
      </c>
      <c r="R28" s="501">
        <f>((666109-473541)/66413979)*100</f>
        <v>0.28995100564596499</v>
      </c>
      <c r="S28" s="500">
        <f>H28</f>
        <v>1.1689770717935191</v>
      </c>
      <c r="U28" s="169">
        <v>2561</v>
      </c>
      <c r="V28" s="502">
        <f>(666109/66413979)*1000</f>
        <v>10.029650534867065</v>
      </c>
      <c r="W28" s="499">
        <f>D28</f>
        <v>19.353347075277849</v>
      </c>
      <c r="X28" s="502">
        <f>(473541/66413979)*1000</f>
        <v>7.1301404784074141</v>
      </c>
      <c r="Y28" s="499">
        <f>F28</f>
        <v>7.6635763573426603</v>
      </c>
    </row>
    <row r="29" spans="2:25" x14ac:dyDescent="0.65">
      <c r="B29" s="257">
        <v>2562</v>
      </c>
      <c r="C29" s="263">
        <v>27643</v>
      </c>
      <c r="D29" s="259">
        <f>C29/$N29*1000</f>
        <v>17.870245327185877</v>
      </c>
      <c r="E29" s="263">
        <v>12420</v>
      </c>
      <c r="F29" s="259">
        <f>E29/$N29*1000</f>
        <v>8.0291012901511642</v>
      </c>
      <c r="G29" s="258">
        <f t="shared" si="8"/>
        <v>15223</v>
      </c>
      <c r="H29" s="261">
        <f>(C29-E29)*100/N29</f>
        <v>0.98411440370347147</v>
      </c>
      <c r="I29" s="258">
        <v>45</v>
      </c>
      <c r="J29" s="252">
        <f t="shared" ref="J29" si="10">I29/C29*1000</f>
        <v>1.6278985638317114</v>
      </c>
      <c r="K29" s="258">
        <v>0</v>
      </c>
      <c r="L29" s="252">
        <f>(K29/C29*100000)</f>
        <v>0</v>
      </c>
      <c r="M29" s="403"/>
      <c r="N29" s="265">
        <v>1546873</v>
      </c>
      <c r="Q29" s="169">
        <v>2562</v>
      </c>
      <c r="R29" s="501">
        <f>((618193-506211)/66486457)*100</f>
        <v>0.16842828607937405</v>
      </c>
      <c r="S29" s="500">
        <f>H29</f>
        <v>0.98411440370347147</v>
      </c>
      <c r="U29" s="169">
        <v>2562</v>
      </c>
      <c r="V29" s="502">
        <f>(618193/66558935)*1000</f>
        <v>9.2879040206998518</v>
      </c>
      <c r="W29" s="499">
        <f>D29</f>
        <v>17.870245327185877</v>
      </c>
      <c r="X29" s="502">
        <f>(506211/66558935)*1000</f>
        <v>7.6054552255080408</v>
      </c>
      <c r="Y29" s="499">
        <f>F29</f>
        <v>8.0291012901511642</v>
      </c>
    </row>
    <row r="30" spans="2:25" x14ac:dyDescent="0.65">
      <c r="B30" s="267">
        <v>2563</v>
      </c>
      <c r="C30" s="268">
        <v>25278</v>
      </c>
      <c r="D30" s="269">
        <f>C30/$N30*1000</f>
        <v>16.557204493069072</v>
      </c>
      <c r="E30" s="268">
        <v>12139</v>
      </c>
      <c r="F30" s="269">
        <f>E30/$N30*1000</f>
        <v>7.951099981856375</v>
      </c>
      <c r="G30" s="270">
        <f t="shared" si="8"/>
        <v>13139</v>
      </c>
      <c r="H30" s="271">
        <f>(C30-E30)*100/N30</f>
        <v>0.86061045112126955</v>
      </c>
      <c r="I30" s="270">
        <v>87</v>
      </c>
      <c r="J30" s="272">
        <f t="shared" ref="J30" si="11">I30/C30*1000</f>
        <v>3.4417279848089248</v>
      </c>
      <c r="K30" s="270">
        <v>0</v>
      </c>
      <c r="L30" s="272">
        <f>(K30/C30*100000)</f>
        <v>0</v>
      </c>
      <c r="M30" s="273"/>
      <c r="N30" s="274">
        <v>1526707</v>
      </c>
      <c r="Q30" s="169">
        <v>2563</v>
      </c>
      <c r="R30" s="501">
        <f>((587368-501438)/66186727)*100</f>
        <v>0.12982965602755972</v>
      </c>
      <c r="S30" s="500">
        <f>H30</f>
        <v>0.86061045112126955</v>
      </c>
      <c r="U30" s="169">
        <v>2563</v>
      </c>
      <c r="V30" s="502">
        <f>(587368/66186727)*1000</f>
        <v>8.8744077041307694</v>
      </c>
      <c r="W30" s="499">
        <f>D30</f>
        <v>16.557204493069072</v>
      </c>
      <c r="X30" s="502">
        <f>(501438/66186727)*1000</f>
        <v>7.5761111438551714</v>
      </c>
      <c r="Y30" s="499">
        <f>F30</f>
        <v>7.951099981856375</v>
      </c>
    </row>
    <row r="31" spans="2:25" x14ac:dyDescent="0.65">
      <c r="B31" s="51" t="s">
        <v>452</v>
      </c>
      <c r="G31" s="175"/>
      <c r="Q31" s="71"/>
      <c r="R31" s="275"/>
      <c r="S31" s="214"/>
    </row>
    <row r="32" spans="2:25" x14ac:dyDescent="0.65">
      <c r="B32" s="538" t="s">
        <v>414</v>
      </c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O32" s="177"/>
      <c r="P32" s="177"/>
      <c r="Q32" s="177"/>
      <c r="V32" s="51" t="s">
        <v>1234</v>
      </c>
    </row>
    <row r="33" spans="2:22" x14ac:dyDescent="0.65">
      <c r="B33" s="539" t="s">
        <v>69</v>
      </c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O33" s="178"/>
      <c r="P33" s="178"/>
      <c r="Q33" s="178" t="s">
        <v>407</v>
      </c>
      <c r="R33" s="175"/>
      <c r="V33" s="51" t="s">
        <v>638</v>
      </c>
    </row>
    <row r="34" spans="2:22" x14ac:dyDescent="0.65">
      <c r="O34" s="178"/>
      <c r="P34" s="178"/>
      <c r="Q34" s="178" t="s">
        <v>1235</v>
      </c>
      <c r="R34" s="175"/>
    </row>
    <row r="35" spans="2:22" ht="15" customHeight="1" x14ac:dyDescent="0.65">
      <c r="Q35" s="51" t="s">
        <v>455</v>
      </c>
    </row>
    <row r="36" spans="2:22" ht="12.9" customHeight="1" x14ac:dyDescent="0.65">
      <c r="Q36" s="51" t="s">
        <v>1236</v>
      </c>
    </row>
    <row r="37" spans="2:22" ht="14.1" customHeight="1" x14ac:dyDescent="0.65"/>
    <row r="38" spans="2:22" ht="27" customHeight="1" x14ac:dyDescent="0.65"/>
    <row r="39" spans="2:22" ht="27" customHeight="1" x14ac:dyDescent="0.65"/>
    <row r="40" spans="2:22" ht="27" customHeight="1" x14ac:dyDescent="0.65"/>
    <row r="41" spans="2:22" ht="27" customHeight="1" x14ac:dyDescent="0.65"/>
    <row r="42" spans="2:22" ht="27" customHeight="1" x14ac:dyDescent="0.65"/>
    <row r="43" spans="2:22" ht="27" customHeight="1" x14ac:dyDescent="0.7">
      <c r="B43" s="159" t="s">
        <v>639</v>
      </c>
    </row>
    <row r="44" spans="2:22" ht="27" customHeight="1" x14ac:dyDescent="0.7">
      <c r="B44" s="159" t="s">
        <v>456</v>
      </c>
    </row>
    <row r="45" spans="2:22" ht="27" customHeight="1" x14ac:dyDescent="0.65"/>
    <row r="46" spans="2:22" ht="27" customHeight="1" x14ac:dyDescent="0.65"/>
    <row r="47" spans="2:22" ht="27" customHeight="1" x14ac:dyDescent="0.65"/>
    <row r="48" spans="2:22" ht="27" customHeight="1" x14ac:dyDescent="0.65"/>
    <row r="49" ht="27" customHeight="1" x14ac:dyDescent="0.65"/>
    <row r="50" ht="27" customHeight="1" x14ac:dyDescent="0.65"/>
    <row r="51" ht="27" customHeight="1" x14ac:dyDescent="0.65"/>
    <row r="52" ht="27" customHeight="1" x14ac:dyDescent="0.65"/>
    <row r="53" ht="27" customHeight="1" x14ac:dyDescent="0.65"/>
    <row r="54" ht="27" customHeight="1" x14ac:dyDescent="0.65"/>
    <row r="55" ht="27" customHeight="1" x14ac:dyDescent="0.65"/>
    <row r="56" ht="27" customHeight="1" x14ac:dyDescent="0.65"/>
    <row r="57" ht="27" customHeight="1" x14ac:dyDescent="0.65"/>
    <row r="58" ht="27" customHeight="1" x14ac:dyDescent="0.65"/>
    <row r="59" ht="27" customHeight="1" x14ac:dyDescent="0.65"/>
    <row r="60" ht="27" customHeight="1" x14ac:dyDescent="0.65"/>
    <row r="61" ht="27" customHeight="1" x14ac:dyDescent="0.65"/>
    <row r="62" ht="27" customHeight="1" x14ac:dyDescent="0.65"/>
    <row r="63" ht="27" customHeight="1" x14ac:dyDescent="0.65"/>
    <row r="64" ht="27" customHeight="1" x14ac:dyDescent="0.65"/>
    <row r="65" ht="27" customHeight="1" x14ac:dyDescent="0.65"/>
    <row r="66" ht="27" customHeight="1" x14ac:dyDescent="0.65"/>
    <row r="67" ht="27" customHeight="1" x14ac:dyDescent="0.65"/>
    <row r="68" ht="27" customHeight="1" x14ac:dyDescent="0.65"/>
    <row r="69" ht="27" customHeight="1" x14ac:dyDescent="0.65"/>
    <row r="70" ht="27" customHeight="1" x14ac:dyDescent="0.65"/>
    <row r="71" ht="27" customHeight="1" x14ac:dyDescent="0.65"/>
    <row r="72" ht="27" customHeight="1" x14ac:dyDescent="0.65"/>
    <row r="73" ht="27" customHeight="1" x14ac:dyDescent="0.65"/>
    <row r="74" ht="27" customHeight="1" x14ac:dyDescent="0.65"/>
    <row r="75" ht="27" customHeight="1" x14ac:dyDescent="0.65"/>
    <row r="76" ht="27" customHeight="1" x14ac:dyDescent="0.65"/>
    <row r="77" ht="27" customHeight="1" x14ac:dyDescent="0.65"/>
  </sheetData>
  <sheetProtection sheet="1" objects="1" scenarios="1"/>
  <mergeCells count="12">
    <mergeCell ref="N4:N5"/>
    <mergeCell ref="R9:S9"/>
    <mergeCell ref="B32:L32"/>
    <mergeCell ref="B33:L33"/>
    <mergeCell ref="B2:M2"/>
    <mergeCell ref="B4:B6"/>
    <mergeCell ref="C4:D4"/>
    <mergeCell ref="E4:F4"/>
    <mergeCell ref="G4:H4"/>
    <mergeCell ref="I4:J4"/>
    <mergeCell ref="K4:L4"/>
    <mergeCell ref="M4:M5"/>
  </mergeCells>
  <pageMargins left="0.36" right="0.24" top="0.78740157480314965" bottom="0.39370078740157483" header="0.51181102362204722" footer="0.51181102362204722"/>
  <pageSetup paperSize="9" scale="91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U40"/>
  <sheetViews>
    <sheetView zoomScale="98" zoomScaleNormal="98" workbookViewId="0">
      <selection activeCell="T6" sqref="T6:U6"/>
    </sheetView>
  </sheetViews>
  <sheetFormatPr defaultColWidth="9.1171875" defaultRowHeight="18" x14ac:dyDescent="0.65"/>
  <cols>
    <col min="1" max="1" width="4" style="51" customWidth="1"/>
    <col min="2" max="2" width="4.1171875" style="51" customWidth="1"/>
    <col min="3" max="3" width="32.1171875" style="51" customWidth="1"/>
    <col min="4" max="4" width="9.64453125" style="51" customWidth="1"/>
    <col min="5" max="5" width="9.46875" style="51" customWidth="1"/>
    <col min="6" max="6" width="9.41015625" style="51" customWidth="1"/>
    <col min="7" max="7" width="8.76171875" style="51" customWidth="1"/>
    <col min="8" max="8" width="8.703125" style="51" customWidth="1"/>
    <col min="9" max="9" width="8.76171875" style="51" customWidth="1"/>
    <col min="10" max="10" width="9.29296875" style="178" customWidth="1"/>
    <col min="11" max="11" width="7.5859375" style="51" bestFit="1" customWidth="1"/>
    <col min="12" max="12" width="7.87890625" style="51" customWidth="1"/>
    <col min="13" max="13" width="7.5859375" style="51" bestFit="1" customWidth="1"/>
    <col min="14" max="14" width="8.87890625" style="51" customWidth="1"/>
    <col min="15" max="15" width="8" style="51" customWidth="1"/>
    <col min="16" max="16" width="9.41015625" style="51" customWidth="1"/>
    <col min="17" max="17" width="9" style="51" customWidth="1"/>
    <col min="18" max="18" width="9.8203125" style="51" customWidth="1"/>
    <col min="19" max="19" width="8.234375" style="51" customWidth="1"/>
    <col min="20" max="20" width="9.1171875" style="51"/>
    <col min="21" max="21" width="8.703125" style="51" customWidth="1"/>
    <col min="22" max="16384" width="9.1171875" style="51"/>
  </cols>
  <sheetData>
    <row r="1" spans="2:21" ht="20.100000000000001" x14ac:dyDescent="0.7">
      <c r="C1" s="160"/>
      <c r="F1" s="219">
        <v>17</v>
      </c>
      <c r="I1" s="159"/>
    </row>
    <row r="2" spans="2:21" x14ac:dyDescent="0.65">
      <c r="C2" s="160"/>
    </row>
    <row r="3" spans="2:21" ht="27" customHeight="1" x14ac:dyDescent="1.5">
      <c r="B3" s="284" t="s">
        <v>1237</v>
      </c>
      <c r="C3" s="284"/>
      <c r="D3" s="284"/>
      <c r="E3" s="285"/>
      <c r="F3" s="285"/>
      <c r="G3" s="285"/>
      <c r="H3" s="285"/>
      <c r="I3" s="285"/>
      <c r="J3" s="285"/>
      <c r="K3" s="285"/>
      <c r="L3" s="71"/>
      <c r="M3" s="71"/>
      <c r="N3" s="71"/>
      <c r="O3" s="71"/>
    </row>
    <row r="4" spans="2:21" ht="25.5" customHeight="1" x14ac:dyDescent="0.65">
      <c r="B4" s="542" t="s">
        <v>389</v>
      </c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</row>
    <row r="5" spans="2:21" s="159" customFormat="1" ht="26.25" customHeight="1" x14ac:dyDescent="0.7">
      <c r="B5" s="547" t="s">
        <v>24</v>
      </c>
      <c r="C5" s="547" t="s">
        <v>25</v>
      </c>
      <c r="D5" s="548" t="s">
        <v>128</v>
      </c>
      <c r="E5" s="548"/>
      <c r="F5" s="548" t="s">
        <v>376</v>
      </c>
      <c r="G5" s="548"/>
      <c r="H5" s="548" t="s">
        <v>377</v>
      </c>
      <c r="I5" s="548"/>
      <c r="J5" s="548" t="s">
        <v>397</v>
      </c>
      <c r="K5" s="548"/>
      <c r="L5" s="548" t="s">
        <v>406</v>
      </c>
      <c r="M5" s="548"/>
      <c r="N5" s="543" t="s">
        <v>443</v>
      </c>
      <c r="O5" s="544"/>
      <c r="P5" s="543" t="s">
        <v>454</v>
      </c>
      <c r="Q5" s="544"/>
      <c r="R5" s="543" t="s">
        <v>494</v>
      </c>
      <c r="S5" s="544"/>
      <c r="T5" s="543" t="s">
        <v>1238</v>
      </c>
      <c r="U5" s="544"/>
    </row>
    <row r="6" spans="2:21" s="159" customFormat="1" ht="26.25" customHeight="1" x14ac:dyDescent="0.7">
      <c r="B6" s="547"/>
      <c r="C6" s="547"/>
      <c r="D6" s="549">
        <v>1351329</v>
      </c>
      <c r="E6" s="549"/>
      <c r="F6" s="551">
        <v>1377178</v>
      </c>
      <c r="G6" s="551"/>
      <c r="H6" s="551">
        <v>1405890</v>
      </c>
      <c r="I6" s="551"/>
      <c r="J6" s="551">
        <v>1421425</v>
      </c>
      <c r="K6" s="551"/>
      <c r="L6" s="549">
        <v>1455039</v>
      </c>
      <c r="M6" s="549"/>
      <c r="N6" s="545">
        <v>1496087</v>
      </c>
      <c r="O6" s="546"/>
      <c r="P6" s="545">
        <v>1535445</v>
      </c>
      <c r="Q6" s="546"/>
      <c r="R6" s="545">
        <v>1558301</v>
      </c>
      <c r="S6" s="546"/>
      <c r="T6" s="545">
        <v>1566885</v>
      </c>
      <c r="U6" s="546"/>
    </row>
    <row r="7" spans="2:21" s="159" customFormat="1" ht="26.25" customHeight="1" x14ac:dyDescent="0.7">
      <c r="B7" s="547"/>
      <c r="C7" s="547"/>
      <c r="D7" s="503" t="s">
        <v>12</v>
      </c>
      <c r="E7" s="495" t="s">
        <v>23</v>
      </c>
      <c r="F7" s="504" t="s">
        <v>12</v>
      </c>
      <c r="G7" s="504" t="s">
        <v>23</v>
      </c>
      <c r="H7" s="504" t="s">
        <v>12</v>
      </c>
      <c r="I7" s="504" t="s">
        <v>23</v>
      </c>
      <c r="J7" s="504" t="s">
        <v>12</v>
      </c>
      <c r="K7" s="504" t="s">
        <v>23</v>
      </c>
      <c r="L7" s="495" t="s">
        <v>12</v>
      </c>
      <c r="M7" s="495" t="s">
        <v>23</v>
      </c>
      <c r="N7" s="495" t="s">
        <v>12</v>
      </c>
      <c r="O7" s="495" t="s">
        <v>23</v>
      </c>
      <c r="P7" s="495" t="s">
        <v>12</v>
      </c>
      <c r="Q7" s="495" t="s">
        <v>23</v>
      </c>
      <c r="R7" s="495" t="s">
        <v>12</v>
      </c>
      <c r="S7" s="495" t="s">
        <v>23</v>
      </c>
      <c r="T7" s="495" t="s">
        <v>12</v>
      </c>
      <c r="U7" s="495" t="s">
        <v>23</v>
      </c>
    </row>
    <row r="8" spans="2:21" s="159" customFormat="1" ht="20.100000000000001" x14ac:dyDescent="0.7">
      <c r="B8" s="280">
        <v>1</v>
      </c>
      <c r="C8" s="281" t="s">
        <v>390</v>
      </c>
      <c r="D8" s="277">
        <v>329275</v>
      </c>
      <c r="E8" s="338">
        <f t="shared" ref="E8:E17" si="0">D8/$D$6*100000</f>
        <v>24366.753026095052</v>
      </c>
      <c r="F8" s="278">
        <v>244357</v>
      </c>
      <c r="G8" s="338">
        <f t="shared" ref="G8:G17" si="1">F8/$F$6*100000</f>
        <v>17743.312774383558</v>
      </c>
      <c r="H8" s="278">
        <v>331456</v>
      </c>
      <c r="I8" s="338">
        <f t="shared" ref="I8:I17" si="2">H8/$H$6*100000</f>
        <v>23576.239961874686</v>
      </c>
      <c r="J8" s="278">
        <v>253517</v>
      </c>
      <c r="K8" s="338">
        <f t="shared" ref="K8:K17" si="3">J8/$J$6*100000</f>
        <v>17835.411646762932</v>
      </c>
      <c r="L8" s="279">
        <v>343101</v>
      </c>
      <c r="M8" s="338">
        <f t="shared" ref="M8:M17" si="4">L8/$L$6*100000</f>
        <v>23580.192695865884</v>
      </c>
      <c r="N8" s="279">
        <v>474741</v>
      </c>
      <c r="O8" s="338">
        <f t="shared" ref="O8:O17" si="5">N8/$N$6*100000</f>
        <v>31732.178676774813</v>
      </c>
      <c r="P8" s="279">
        <v>394979</v>
      </c>
      <c r="Q8" s="338">
        <f t="shared" ref="Q8:Q17" si="6">P8/P$6*100000</f>
        <v>25724.073477070164</v>
      </c>
      <c r="R8" s="279">
        <v>419099</v>
      </c>
      <c r="S8" s="338">
        <f t="shared" ref="S8:S17" si="7">R8/R$6*100000</f>
        <v>26894.611503169159</v>
      </c>
      <c r="T8" s="279">
        <v>398766</v>
      </c>
      <c r="U8" s="338">
        <f t="shared" ref="U8:U17" si="8">T8/T$6*100000</f>
        <v>25449.602236284092</v>
      </c>
    </row>
    <row r="9" spans="2:21" s="159" customFormat="1" ht="26.25" customHeight="1" x14ac:dyDescent="0.7">
      <c r="B9" s="280">
        <v>2</v>
      </c>
      <c r="C9" s="282" t="s">
        <v>382</v>
      </c>
      <c r="D9" s="277">
        <v>371908</v>
      </c>
      <c r="E9" s="338">
        <f t="shared" si="0"/>
        <v>27521.647208044818</v>
      </c>
      <c r="F9" s="278">
        <v>238626</v>
      </c>
      <c r="G9" s="338">
        <f t="shared" si="1"/>
        <v>17327.171941462904</v>
      </c>
      <c r="H9" s="278">
        <v>314220</v>
      </c>
      <c r="I9" s="338">
        <f t="shared" si="2"/>
        <v>22350.254998612978</v>
      </c>
      <c r="J9" s="278">
        <v>191601</v>
      </c>
      <c r="K9" s="338">
        <f t="shared" si="3"/>
        <v>13479.501204776898</v>
      </c>
      <c r="L9" s="279">
        <v>233753</v>
      </c>
      <c r="M9" s="338">
        <f t="shared" si="4"/>
        <v>16065.067671725639</v>
      </c>
      <c r="N9" s="279">
        <v>322029</v>
      </c>
      <c r="O9" s="338">
        <f t="shared" si="5"/>
        <v>21524.750900181607</v>
      </c>
      <c r="P9" s="279">
        <v>268591</v>
      </c>
      <c r="Q9" s="338">
        <f t="shared" si="6"/>
        <v>17492.71383865915</v>
      </c>
      <c r="R9" s="279">
        <v>277889</v>
      </c>
      <c r="S9" s="338">
        <f t="shared" si="7"/>
        <v>17832.819205018797</v>
      </c>
      <c r="T9" s="279">
        <v>257496</v>
      </c>
      <c r="U9" s="338">
        <f t="shared" si="8"/>
        <v>16433.624675710089</v>
      </c>
    </row>
    <row r="10" spans="2:21" s="159" customFormat="1" ht="26.25" customHeight="1" x14ac:dyDescent="0.7">
      <c r="B10" s="280">
        <v>3</v>
      </c>
      <c r="C10" s="282" t="s">
        <v>447</v>
      </c>
      <c r="D10" s="277">
        <v>425861</v>
      </c>
      <c r="E10" s="338">
        <f t="shared" si="0"/>
        <v>31514.23524545096</v>
      </c>
      <c r="F10" s="278">
        <v>272978</v>
      </c>
      <c r="G10" s="338">
        <f t="shared" si="1"/>
        <v>19821.548122319698</v>
      </c>
      <c r="H10" s="278">
        <v>264314</v>
      </c>
      <c r="I10" s="338">
        <f t="shared" si="2"/>
        <v>18800.47514385905</v>
      </c>
      <c r="J10" s="278">
        <v>206925</v>
      </c>
      <c r="K10" s="338">
        <f t="shared" si="3"/>
        <v>14557.574265261974</v>
      </c>
      <c r="L10" s="279">
        <v>282361</v>
      </c>
      <c r="M10" s="338">
        <f t="shared" si="4"/>
        <v>19405.734141834</v>
      </c>
      <c r="N10" s="279">
        <v>399733</v>
      </c>
      <c r="O10" s="338">
        <f t="shared" si="5"/>
        <v>26718.56650047758</v>
      </c>
      <c r="P10" s="279">
        <v>314020</v>
      </c>
      <c r="Q10" s="338">
        <f t="shared" si="6"/>
        <v>20451.400082712178</v>
      </c>
      <c r="R10" s="279">
        <v>306277</v>
      </c>
      <c r="S10" s="338">
        <f t="shared" si="7"/>
        <v>19654.546843004013</v>
      </c>
      <c r="T10" s="279">
        <v>254855</v>
      </c>
      <c r="U10" s="338">
        <f t="shared" si="8"/>
        <v>16265.073697176244</v>
      </c>
    </row>
    <row r="11" spans="2:21" s="159" customFormat="1" ht="26.25" customHeight="1" x14ac:dyDescent="0.7">
      <c r="B11" s="280">
        <v>4</v>
      </c>
      <c r="C11" s="282" t="s">
        <v>392</v>
      </c>
      <c r="D11" s="277">
        <v>117492</v>
      </c>
      <c r="E11" s="338">
        <f t="shared" si="0"/>
        <v>8694.5518078869027</v>
      </c>
      <c r="F11" s="278">
        <v>76620</v>
      </c>
      <c r="G11" s="338">
        <f t="shared" si="1"/>
        <v>5563.5509716245833</v>
      </c>
      <c r="H11" s="278">
        <v>66631</v>
      </c>
      <c r="I11" s="338">
        <f t="shared" si="2"/>
        <v>4739.4177353847035</v>
      </c>
      <c r="J11" s="278">
        <v>139535</v>
      </c>
      <c r="K11" s="338">
        <f t="shared" si="3"/>
        <v>9816.5573280334866</v>
      </c>
      <c r="L11" s="279">
        <v>179966</v>
      </c>
      <c r="M11" s="338">
        <f t="shared" si="4"/>
        <v>12368.465724973694</v>
      </c>
      <c r="N11" s="279">
        <v>267999</v>
      </c>
      <c r="O11" s="338">
        <f t="shared" si="5"/>
        <v>17913.329906616393</v>
      </c>
      <c r="P11" s="279">
        <v>218076</v>
      </c>
      <c r="Q11" s="338">
        <f t="shared" si="6"/>
        <v>14202.788116800017</v>
      </c>
      <c r="R11" s="279">
        <v>239475</v>
      </c>
      <c r="S11" s="338">
        <f t="shared" si="7"/>
        <v>15367.698538344004</v>
      </c>
      <c r="T11" s="279">
        <v>228571</v>
      </c>
      <c r="U11" s="338">
        <f t="shared" si="8"/>
        <v>14587.605344361584</v>
      </c>
    </row>
    <row r="12" spans="2:21" s="159" customFormat="1" ht="20.100000000000001" x14ac:dyDescent="0.7">
      <c r="B12" s="280">
        <v>5</v>
      </c>
      <c r="C12" s="282" t="s">
        <v>446</v>
      </c>
      <c r="D12" s="277">
        <v>111526</v>
      </c>
      <c r="E12" s="338">
        <f t="shared" si="0"/>
        <v>8253.0605056207623</v>
      </c>
      <c r="F12" s="278">
        <v>154416</v>
      </c>
      <c r="G12" s="338">
        <f t="shared" si="1"/>
        <v>11212.493955029779</v>
      </c>
      <c r="H12" s="278">
        <v>160478</v>
      </c>
      <c r="I12" s="338">
        <f t="shared" si="2"/>
        <v>11414.691049797637</v>
      </c>
      <c r="J12" s="278">
        <v>108855</v>
      </c>
      <c r="K12" s="338">
        <f t="shared" si="3"/>
        <v>7658.1599451254906</v>
      </c>
      <c r="L12" s="279">
        <v>172489</v>
      </c>
      <c r="M12" s="338">
        <f t="shared" si="4"/>
        <v>11854.596337280307</v>
      </c>
      <c r="N12" s="279">
        <v>221937</v>
      </c>
      <c r="O12" s="338">
        <f t="shared" si="5"/>
        <v>14834.498261130535</v>
      </c>
      <c r="P12" s="279">
        <v>175504</v>
      </c>
      <c r="Q12" s="338">
        <f t="shared" si="6"/>
        <v>11430.171709178772</v>
      </c>
      <c r="R12" s="279">
        <v>167735</v>
      </c>
      <c r="S12" s="338">
        <f t="shared" si="7"/>
        <v>10763.96665342575</v>
      </c>
      <c r="T12" s="279">
        <v>144449</v>
      </c>
      <c r="U12" s="338">
        <f t="shared" si="8"/>
        <v>9218.8641795664644</v>
      </c>
    </row>
    <row r="13" spans="2:21" s="159" customFormat="1" ht="26.25" customHeight="1" x14ac:dyDescent="0.7">
      <c r="B13" s="280">
        <v>6</v>
      </c>
      <c r="C13" s="282" t="s">
        <v>393</v>
      </c>
      <c r="D13" s="277">
        <v>325168</v>
      </c>
      <c r="E13" s="338">
        <f t="shared" si="0"/>
        <v>24062.829999208188</v>
      </c>
      <c r="F13" s="278">
        <v>206385</v>
      </c>
      <c r="G13" s="338">
        <f t="shared" si="1"/>
        <v>14986.080230732701</v>
      </c>
      <c r="H13" s="278">
        <v>201167</v>
      </c>
      <c r="I13" s="338">
        <f t="shared" si="2"/>
        <v>14308.871960110679</v>
      </c>
      <c r="J13" s="278">
        <v>71959</v>
      </c>
      <c r="K13" s="338">
        <f t="shared" si="3"/>
        <v>5062.454930791283</v>
      </c>
      <c r="L13" s="279">
        <v>121455</v>
      </c>
      <c r="M13" s="338">
        <f t="shared" si="4"/>
        <v>8347.1989410593105</v>
      </c>
      <c r="N13" s="279">
        <v>170909</v>
      </c>
      <c r="O13" s="338">
        <f t="shared" si="5"/>
        <v>11423.734047552047</v>
      </c>
      <c r="P13" s="279">
        <v>145550</v>
      </c>
      <c r="Q13" s="338">
        <f t="shared" si="6"/>
        <v>9479.3366092565993</v>
      </c>
      <c r="R13" s="279">
        <v>148130</v>
      </c>
      <c r="S13" s="338">
        <f t="shared" si="7"/>
        <v>9505.8656832024117</v>
      </c>
      <c r="T13" s="279">
        <v>124457</v>
      </c>
      <c r="U13" s="338">
        <f t="shared" si="8"/>
        <v>7942.9568857957029</v>
      </c>
    </row>
    <row r="14" spans="2:21" s="159" customFormat="1" ht="26.25" customHeight="1" x14ac:dyDescent="0.7">
      <c r="B14" s="280">
        <v>7</v>
      </c>
      <c r="C14" s="283" t="s">
        <v>395</v>
      </c>
      <c r="D14" s="277">
        <v>131553</v>
      </c>
      <c r="E14" s="338">
        <f t="shared" si="0"/>
        <v>9735.0830182731224</v>
      </c>
      <c r="F14" s="278">
        <v>93849</v>
      </c>
      <c r="G14" s="338">
        <f t="shared" si="1"/>
        <v>6814.5875115635008</v>
      </c>
      <c r="H14" s="278">
        <v>98661</v>
      </c>
      <c r="I14" s="338">
        <f t="shared" si="2"/>
        <v>7017.6898619379899</v>
      </c>
      <c r="J14" s="278">
        <v>61884</v>
      </c>
      <c r="K14" s="338">
        <f t="shared" si="3"/>
        <v>4353.659180048191</v>
      </c>
      <c r="L14" s="279">
        <v>99607</v>
      </c>
      <c r="M14" s="338">
        <f t="shared" si="4"/>
        <v>6845.6584325231152</v>
      </c>
      <c r="N14" s="279">
        <v>148015</v>
      </c>
      <c r="O14" s="338">
        <f t="shared" si="5"/>
        <v>9893.4754462808651</v>
      </c>
      <c r="P14" s="279">
        <v>124307</v>
      </c>
      <c r="Q14" s="338">
        <f t="shared" si="6"/>
        <v>8095.8288965088286</v>
      </c>
      <c r="R14" s="279">
        <v>118236</v>
      </c>
      <c r="S14" s="338">
        <f t="shared" si="7"/>
        <v>7587.4943287593351</v>
      </c>
      <c r="T14" s="279">
        <v>96998</v>
      </c>
      <c r="U14" s="338">
        <f t="shared" si="8"/>
        <v>6190.4989836522782</v>
      </c>
    </row>
    <row r="15" spans="2:21" s="159" customFormat="1" ht="25.5" customHeight="1" x14ac:dyDescent="0.7">
      <c r="B15" s="280">
        <v>8</v>
      </c>
      <c r="C15" s="282" t="s">
        <v>396</v>
      </c>
      <c r="D15" s="277">
        <v>425366</v>
      </c>
      <c r="E15" s="338">
        <f t="shared" si="0"/>
        <v>31477.604639580735</v>
      </c>
      <c r="F15" s="278">
        <v>250708</v>
      </c>
      <c r="G15" s="338">
        <f t="shared" si="1"/>
        <v>18204.473205351816</v>
      </c>
      <c r="H15" s="278">
        <v>214785</v>
      </c>
      <c r="I15" s="338">
        <f t="shared" si="2"/>
        <v>15277.511042826964</v>
      </c>
      <c r="J15" s="278">
        <v>67097</v>
      </c>
      <c r="K15" s="338">
        <f t="shared" si="3"/>
        <v>4720.4038201101012</v>
      </c>
      <c r="L15" s="279">
        <v>103874</v>
      </c>
      <c r="M15" s="338">
        <f t="shared" si="4"/>
        <v>7138.915176844057</v>
      </c>
      <c r="N15" s="279">
        <v>132007</v>
      </c>
      <c r="O15" s="338">
        <f t="shared" si="5"/>
        <v>8823.4841957720364</v>
      </c>
      <c r="P15" s="279">
        <v>103092</v>
      </c>
      <c r="Q15" s="338">
        <f t="shared" si="6"/>
        <v>6714.1447593368694</v>
      </c>
      <c r="R15" s="279">
        <v>99641</v>
      </c>
      <c r="S15" s="338">
        <f t="shared" si="7"/>
        <v>6394.2075375681598</v>
      </c>
      <c r="T15" s="279">
        <v>81208</v>
      </c>
      <c r="U15" s="338">
        <f t="shared" si="8"/>
        <v>5182.7670824597844</v>
      </c>
    </row>
    <row r="16" spans="2:21" s="159" customFormat="1" ht="25.5" customHeight="1" x14ac:dyDescent="0.7">
      <c r="B16" s="280">
        <v>9</v>
      </c>
      <c r="C16" s="282" t="s">
        <v>394</v>
      </c>
      <c r="D16" s="277">
        <v>233116</v>
      </c>
      <c r="E16" s="338">
        <f t="shared" si="0"/>
        <v>17250.869329378707</v>
      </c>
      <c r="F16" s="278">
        <v>171052</v>
      </c>
      <c r="G16" s="338">
        <f t="shared" si="1"/>
        <v>12420.471427803814</v>
      </c>
      <c r="H16" s="278">
        <v>138223</v>
      </c>
      <c r="I16" s="338">
        <f t="shared" si="2"/>
        <v>9831.7080283663727</v>
      </c>
      <c r="J16" s="278">
        <v>51614</v>
      </c>
      <c r="K16" s="338">
        <f t="shared" si="3"/>
        <v>3631.1448018713618</v>
      </c>
      <c r="L16" s="279">
        <v>84903</v>
      </c>
      <c r="M16" s="338">
        <f t="shared" si="4"/>
        <v>5835.1013271809206</v>
      </c>
      <c r="N16" s="279">
        <v>107570</v>
      </c>
      <c r="O16" s="338">
        <f t="shared" si="5"/>
        <v>7190.0898811365914</v>
      </c>
      <c r="P16" s="279">
        <v>81278</v>
      </c>
      <c r="Q16" s="338">
        <f t="shared" si="6"/>
        <v>5293.449130382397</v>
      </c>
      <c r="R16" s="279">
        <v>89652</v>
      </c>
      <c r="S16" s="338">
        <f t="shared" si="7"/>
        <v>5753.1888896946093</v>
      </c>
      <c r="T16" s="279">
        <v>79559</v>
      </c>
      <c r="U16" s="338">
        <f t="shared" si="8"/>
        <v>5077.5264298273323</v>
      </c>
    </row>
    <row r="17" spans="2:21" s="159" customFormat="1" ht="26.25" customHeight="1" x14ac:dyDescent="0.7">
      <c r="B17" s="280">
        <v>10</v>
      </c>
      <c r="C17" s="282" t="s">
        <v>391</v>
      </c>
      <c r="D17" s="277">
        <v>368116</v>
      </c>
      <c r="E17" s="338">
        <f t="shared" si="0"/>
        <v>27241.034566711736</v>
      </c>
      <c r="F17" s="278">
        <v>252506</v>
      </c>
      <c r="G17" s="338">
        <f t="shared" si="1"/>
        <v>18335.03003968986</v>
      </c>
      <c r="H17" s="278">
        <v>178162</v>
      </c>
      <c r="I17" s="338">
        <f t="shared" si="2"/>
        <v>12672.541948516597</v>
      </c>
      <c r="J17" s="278">
        <v>141523</v>
      </c>
      <c r="K17" s="338">
        <f t="shared" si="3"/>
        <v>9956.4169759220495</v>
      </c>
      <c r="L17" s="279">
        <v>193273</v>
      </c>
      <c r="M17" s="338">
        <f t="shared" si="4"/>
        <v>13283.011658106758</v>
      </c>
      <c r="N17" s="279">
        <v>214848</v>
      </c>
      <c r="O17" s="338">
        <f t="shared" si="5"/>
        <v>14360.662180742162</v>
      </c>
      <c r="P17" s="279">
        <v>117042</v>
      </c>
      <c r="Q17" s="338">
        <f t="shared" si="6"/>
        <v>7622.6761622852009</v>
      </c>
      <c r="R17" s="279">
        <v>98897</v>
      </c>
      <c r="S17" s="338">
        <f t="shared" si="7"/>
        <v>6346.463231429615</v>
      </c>
      <c r="T17" s="279">
        <v>69878</v>
      </c>
      <c r="U17" s="338">
        <f t="shared" si="8"/>
        <v>4459.6763642513652</v>
      </c>
    </row>
    <row r="18" spans="2:21" x14ac:dyDescent="0.65">
      <c r="B18" s="550" t="s">
        <v>44</v>
      </c>
      <c r="C18" s="550"/>
      <c r="L18" s="178"/>
      <c r="U18" s="331" t="s">
        <v>1239</v>
      </c>
    </row>
    <row r="19" spans="2:21" x14ac:dyDescent="0.65">
      <c r="B19" s="195"/>
      <c r="C19" s="2" t="s">
        <v>408</v>
      </c>
      <c r="D19" s="196"/>
      <c r="E19" s="197"/>
      <c r="F19" s="198"/>
      <c r="G19" s="197"/>
      <c r="H19" s="198"/>
      <c r="I19" s="197"/>
      <c r="J19" s="198"/>
      <c r="K19" s="197"/>
      <c r="L19" s="199"/>
      <c r="M19" s="197"/>
    </row>
    <row r="20" spans="2:21" ht="22.5" customHeight="1" x14ac:dyDescent="1.2">
      <c r="C20" s="398" t="s">
        <v>640</v>
      </c>
      <c r="D20" s="70"/>
      <c r="E20" s="70"/>
      <c r="F20" s="70"/>
      <c r="G20" s="71"/>
      <c r="R20" s="169"/>
    </row>
    <row r="21" spans="2:21" x14ac:dyDescent="0.65">
      <c r="C21" s="183"/>
      <c r="D21" s="70"/>
      <c r="E21" s="70"/>
      <c r="F21" s="70"/>
      <c r="G21" s="71"/>
    </row>
    <row r="37" spans="3:3" ht="20.100000000000001" x14ac:dyDescent="0.7">
      <c r="C37" s="184"/>
    </row>
    <row r="38" spans="3:3" ht="20.100000000000001" x14ac:dyDescent="0.7">
      <c r="C38" s="184"/>
    </row>
    <row r="39" spans="3:3" ht="20.100000000000001" x14ac:dyDescent="0.7">
      <c r="C39" s="159" t="s">
        <v>450</v>
      </c>
    </row>
    <row r="40" spans="3:3" ht="20.100000000000001" x14ac:dyDescent="0.7">
      <c r="C40" s="184" t="s">
        <v>1240</v>
      </c>
    </row>
  </sheetData>
  <sheetProtection sheet="1" objects="1" scenarios="1"/>
  <sortState ref="C8:U17">
    <sortCondition descending="1" ref="U8:U17"/>
  </sortState>
  <mergeCells count="22">
    <mergeCell ref="T5:U5"/>
    <mergeCell ref="T6:U6"/>
    <mergeCell ref="B18:C18"/>
    <mergeCell ref="C5:C7"/>
    <mergeCell ref="H5:I5"/>
    <mergeCell ref="J5:K5"/>
    <mergeCell ref="D6:E6"/>
    <mergeCell ref="F6:G6"/>
    <mergeCell ref="H6:I6"/>
    <mergeCell ref="J6:K6"/>
    <mergeCell ref="R5:S5"/>
    <mergeCell ref="R6:S6"/>
    <mergeCell ref="P5:Q5"/>
    <mergeCell ref="P6:Q6"/>
    <mergeCell ref="B4:O4"/>
    <mergeCell ref="N5:O5"/>
    <mergeCell ref="N6:O6"/>
    <mergeCell ref="B5:B7"/>
    <mergeCell ref="D5:E5"/>
    <mergeCell ref="F5:G5"/>
    <mergeCell ref="L5:M5"/>
    <mergeCell ref="L6:M6"/>
  </mergeCells>
  <hyperlinks>
    <hyperlink ref="C20" r:id="rId1" xr:uid="{00000000-0004-0000-0600-000000000000}"/>
  </hyperlinks>
  <pageMargins left="0.7" right="0.7" top="0.75" bottom="0.75" header="0.3" footer="0.3"/>
  <pageSetup paperSize="9" scale="70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40"/>
  <sheetViews>
    <sheetView zoomScale="110" zoomScaleNormal="11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U31" sqref="U31"/>
    </sheetView>
  </sheetViews>
  <sheetFormatPr defaultColWidth="9.1171875" defaultRowHeight="18" x14ac:dyDescent="0.65"/>
  <cols>
    <col min="1" max="1" width="8.29296875" style="51" customWidth="1"/>
    <col min="2" max="2" width="6.29296875" style="51" customWidth="1"/>
    <col min="3" max="3" width="26.41015625" style="51" customWidth="1"/>
    <col min="4" max="4" width="8.87890625" style="51" hidden="1" customWidth="1"/>
    <col min="5" max="5" width="10.703125" style="51" hidden="1" customWidth="1"/>
    <col min="6" max="6" width="7.703125" style="51" bestFit="1" customWidth="1"/>
    <col min="7" max="7" width="6.41015625" style="51" bestFit="1" customWidth="1"/>
    <col min="8" max="8" width="7.703125" style="51" bestFit="1" customWidth="1"/>
    <col min="9" max="9" width="6.41015625" style="51" bestFit="1" customWidth="1"/>
    <col min="10" max="10" width="7.703125" style="51" bestFit="1" customWidth="1"/>
    <col min="11" max="11" width="6.41015625" style="51" bestFit="1" customWidth="1"/>
    <col min="12" max="12" width="7.703125" style="51" bestFit="1" customWidth="1"/>
    <col min="13" max="13" width="6.41015625" style="51" bestFit="1" customWidth="1"/>
    <col min="14" max="14" width="7.703125" style="51" bestFit="1" customWidth="1"/>
    <col min="15" max="15" width="6.87890625" style="51" customWidth="1"/>
    <col min="16" max="16384" width="9.1171875" style="51"/>
  </cols>
  <sheetData>
    <row r="1" spans="2:21" ht="20.100000000000001" x14ac:dyDescent="0.7">
      <c r="C1" s="160"/>
      <c r="F1" s="219"/>
      <c r="I1" s="193">
        <v>18</v>
      </c>
    </row>
    <row r="2" spans="2:21" s="159" customFormat="1" ht="22.8" x14ac:dyDescent="0.8">
      <c r="B2" s="186" t="s">
        <v>1241</v>
      </c>
      <c r="C2" s="185"/>
      <c r="D2" s="185"/>
      <c r="E2" s="185"/>
      <c r="F2" s="185"/>
      <c r="G2" s="185"/>
      <c r="H2" s="185"/>
      <c r="I2" s="185"/>
    </row>
    <row r="3" spans="2:21" s="159" customFormat="1" ht="22.8" x14ac:dyDescent="0.8">
      <c r="B3" s="186"/>
      <c r="C3" s="562" t="s">
        <v>453</v>
      </c>
      <c r="D3" s="562"/>
      <c r="E3" s="562"/>
      <c r="F3" s="562"/>
      <c r="G3" s="562"/>
      <c r="H3" s="562"/>
      <c r="I3" s="562"/>
    </row>
    <row r="4" spans="2:21" s="159" customFormat="1" ht="20.100000000000001" x14ac:dyDescent="0.7">
      <c r="B4" s="552" t="s">
        <v>24</v>
      </c>
      <c r="C4" s="553" t="s">
        <v>25</v>
      </c>
      <c r="D4" s="556" t="s">
        <v>128</v>
      </c>
      <c r="E4" s="557"/>
      <c r="F4" s="556" t="s">
        <v>376</v>
      </c>
      <c r="G4" s="557"/>
      <c r="H4" s="556" t="s">
        <v>377</v>
      </c>
      <c r="I4" s="557"/>
      <c r="J4" s="556" t="s">
        <v>397</v>
      </c>
      <c r="K4" s="557"/>
      <c r="L4" s="556" t="s">
        <v>406</v>
      </c>
      <c r="M4" s="557"/>
      <c r="N4" s="556" t="s">
        <v>443</v>
      </c>
      <c r="O4" s="557"/>
      <c r="P4" s="556" t="s">
        <v>454</v>
      </c>
      <c r="Q4" s="557"/>
      <c r="R4" s="556" t="s">
        <v>494</v>
      </c>
      <c r="S4" s="557"/>
      <c r="T4" s="556" t="s">
        <v>1238</v>
      </c>
      <c r="U4" s="557"/>
    </row>
    <row r="5" spans="2:21" s="159" customFormat="1" ht="20.100000000000001" x14ac:dyDescent="0.7">
      <c r="B5" s="552"/>
      <c r="C5" s="554"/>
      <c r="D5" s="558">
        <v>1351329</v>
      </c>
      <c r="E5" s="559"/>
      <c r="F5" s="560">
        <v>1377178</v>
      </c>
      <c r="G5" s="561"/>
      <c r="H5" s="560">
        <v>1405890</v>
      </c>
      <c r="I5" s="561"/>
      <c r="J5" s="560">
        <v>1421425</v>
      </c>
      <c r="K5" s="561"/>
      <c r="L5" s="560">
        <v>1455039</v>
      </c>
      <c r="M5" s="561"/>
      <c r="N5" s="560">
        <v>1496087</v>
      </c>
      <c r="O5" s="561"/>
      <c r="P5" s="560">
        <v>1535445</v>
      </c>
      <c r="Q5" s="561"/>
      <c r="R5" s="560">
        <v>1558301</v>
      </c>
      <c r="S5" s="561"/>
      <c r="T5" s="560">
        <f>ptนอก!T6</f>
        <v>1566885</v>
      </c>
      <c r="U5" s="561"/>
    </row>
    <row r="6" spans="2:21" s="159" customFormat="1" ht="20.100000000000001" x14ac:dyDescent="0.7">
      <c r="B6" s="552"/>
      <c r="C6" s="555"/>
      <c r="D6" s="181" t="s">
        <v>12</v>
      </c>
      <c r="E6" s="62" t="s">
        <v>23</v>
      </c>
      <c r="F6" s="181" t="s">
        <v>12</v>
      </c>
      <c r="G6" s="62" t="s">
        <v>23</v>
      </c>
      <c r="H6" s="181" t="s">
        <v>12</v>
      </c>
      <c r="I6" s="62" t="s">
        <v>23</v>
      </c>
      <c r="J6" s="181" t="s">
        <v>12</v>
      </c>
      <c r="K6" s="62" t="s">
        <v>23</v>
      </c>
      <c r="L6" s="181" t="s">
        <v>12</v>
      </c>
      <c r="M6" s="62" t="s">
        <v>23</v>
      </c>
      <c r="N6" s="181" t="s">
        <v>12</v>
      </c>
      <c r="O6" s="62" t="s">
        <v>23</v>
      </c>
      <c r="P6" s="181" t="s">
        <v>12</v>
      </c>
      <c r="Q6" s="62" t="s">
        <v>23</v>
      </c>
      <c r="R6" s="181" t="s">
        <v>12</v>
      </c>
      <c r="S6" s="62" t="s">
        <v>23</v>
      </c>
      <c r="T6" s="181" t="s">
        <v>12</v>
      </c>
      <c r="U6" s="62" t="s">
        <v>23</v>
      </c>
    </row>
    <row r="7" spans="2:21" s="159" customFormat="1" ht="39.299999999999997" customHeight="1" x14ac:dyDescent="0.7">
      <c r="B7" s="182">
        <v>1</v>
      </c>
      <c r="C7" s="211" t="s">
        <v>84</v>
      </c>
      <c r="D7" s="213">
        <v>31008</v>
      </c>
      <c r="E7" s="215">
        <f t="shared" ref="E7:E16" si="0">D7/D$5*100000</f>
        <v>2294.6299531794252</v>
      </c>
      <c r="F7" s="404">
        <v>31008</v>
      </c>
      <c r="G7" s="405">
        <f t="shared" ref="G7:G16" si="1">F7/F$5*100000</f>
        <v>2251.5608004194087</v>
      </c>
      <c r="H7" s="404">
        <v>27841</v>
      </c>
      <c r="I7" s="405">
        <f t="shared" ref="I7:I16" si="2">H7/H$5*100000</f>
        <v>1980.3114041639105</v>
      </c>
      <c r="J7" s="404">
        <v>19247</v>
      </c>
      <c r="K7" s="405">
        <f t="shared" ref="K7:K16" si="3">J7/J$5*100000</f>
        <v>1354.0637036776475</v>
      </c>
      <c r="L7" s="404">
        <v>21815</v>
      </c>
      <c r="M7" s="405">
        <f t="shared" ref="M7:M16" si="4">L7/L$5*100000</f>
        <v>1499.2725280903123</v>
      </c>
      <c r="N7" s="404">
        <v>42188</v>
      </c>
      <c r="O7" s="405">
        <f t="shared" ref="O7:O16" si="5">N7/N$5*100000</f>
        <v>2819.8894850366323</v>
      </c>
      <c r="P7" s="404">
        <v>48420</v>
      </c>
      <c r="Q7" s="405">
        <f t="shared" ref="Q7:Q16" si="6">P7/P$5*100000</f>
        <v>3153.4831921690452</v>
      </c>
      <c r="R7" s="404">
        <v>28267</v>
      </c>
      <c r="S7" s="405">
        <f t="shared" ref="S7:S16" si="7">R7/R$5*100000</f>
        <v>1813.9627709922536</v>
      </c>
      <c r="T7" s="404">
        <v>29586</v>
      </c>
      <c r="U7" s="405">
        <f t="shared" ref="U7:U16" si="8">T7/T$5*100000</f>
        <v>1888.2049416517484</v>
      </c>
    </row>
    <row r="8" spans="2:21" s="159" customFormat="1" ht="19.8" customHeight="1" x14ac:dyDescent="0.7">
      <c r="B8" s="182">
        <v>2</v>
      </c>
      <c r="C8" s="211" t="s">
        <v>85</v>
      </c>
      <c r="D8" s="213">
        <v>18653</v>
      </c>
      <c r="E8" s="215">
        <f t="shared" si="0"/>
        <v>1380.3448309035032</v>
      </c>
      <c r="F8" s="404">
        <v>18653</v>
      </c>
      <c r="G8" s="405">
        <f t="shared" si="1"/>
        <v>1354.4363909385715</v>
      </c>
      <c r="H8" s="404">
        <v>17214</v>
      </c>
      <c r="I8" s="405">
        <f t="shared" si="2"/>
        <v>1224.4201182169302</v>
      </c>
      <c r="J8" s="404">
        <v>13563</v>
      </c>
      <c r="K8" s="405">
        <f t="shared" si="3"/>
        <v>954.18330196809541</v>
      </c>
      <c r="L8" s="404">
        <v>15306</v>
      </c>
      <c r="M8" s="405">
        <f t="shared" si="4"/>
        <v>1051.9305668095494</v>
      </c>
      <c r="N8" s="404">
        <v>21497</v>
      </c>
      <c r="O8" s="405">
        <f t="shared" si="5"/>
        <v>1436.8816786724301</v>
      </c>
      <c r="P8" s="404">
        <v>26064</v>
      </c>
      <c r="Q8" s="405">
        <f t="shared" si="6"/>
        <v>1697.488350282817</v>
      </c>
      <c r="R8" s="404">
        <v>20974</v>
      </c>
      <c r="S8" s="405">
        <f t="shared" si="7"/>
        <v>1345.9530604164406</v>
      </c>
      <c r="T8" s="404">
        <v>21449</v>
      </c>
      <c r="U8" s="405">
        <f t="shared" si="8"/>
        <v>1368.8943349384288</v>
      </c>
    </row>
    <row r="9" spans="2:21" s="159" customFormat="1" ht="54" x14ac:dyDescent="0.7">
      <c r="B9" s="182">
        <v>3</v>
      </c>
      <c r="C9" s="211" t="s">
        <v>96</v>
      </c>
      <c r="D9" s="213">
        <v>15731</v>
      </c>
      <c r="E9" s="215">
        <f t="shared" si="0"/>
        <v>1164.1132544332283</v>
      </c>
      <c r="F9" s="404">
        <v>15731</v>
      </c>
      <c r="G9" s="405">
        <f t="shared" si="1"/>
        <v>1142.2633820755195</v>
      </c>
      <c r="H9" s="404">
        <v>13214</v>
      </c>
      <c r="I9" s="405">
        <f t="shared" si="2"/>
        <v>939.90283734858349</v>
      </c>
      <c r="J9" s="404">
        <v>10904</v>
      </c>
      <c r="K9" s="405">
        <f t="shared" si="3"/>
        <v>767.11750532036513</v>
      </c>
      <c r="L9" s="404">
        <v>12491</v>
      </c>
      <c r="M9" s="405">
        <f t="shared" si="4"/>
        <v>858.46496210754492</v>
      </c>
      <c r="N9" s="404">
        <v>20848</v>
      </c>
      <c r="O9" s="405">
        <f t="shared" si="5"/>
        <v>1393.5018484887576</v>
      </c>
      <c r="P9" s="404">
        <v>23757</v>
      </c>
      <c r="Q9" s="405">
        <f t="shared" si="6"/>
        <v>1547.238748375878</v>
      </c>
      <c r="R9" s="404">
        <v>15278</v>
      </c>
      <c r="S9" s="405">
        <f t="shared" si="7"/>
        <v>980.42675965683145</v>
      </c>
      <c r="T9" s="404">
        <v>15210</v>
      </c>
      <c r="U9" s="405">
        <f t="shared" si="8"/>
        <v>970.71578322595474</v>
      </c>
    </row>
    <row r="10" spans="2:21" s="159" customFormat="1" ht="20.100000000000001" x14ac:dyDescent="0.7">
      <c r="B10" s="182">
        <v>4</v>
      </c>
      <c r="C10" s="211" t="s">
        <v>45</v>
      </c>
      <c r="D10" s="213">
        <v>12667</v>
      </c>
      <c r="E10" s="215">
        <f t="shared" si="0"/>
        <v>937.37350415775882</v>
      </c>
      <c r="F10" s="404">
        <v>12667</v>
      </c>
      <c r="G10" s="405">
        <f t="shared" si="1"/>
        <v>919.77943301446862</v>
      </c>
      <c r="H10" s="404">
        <v>12807</v>
      </c>
      <c r="I10" s="405">
        <f t="shared" si="2"/>
        <v>910.95320402022912</v>
      </c>
      <c r="J10" s="404">
        <v>8650</v>
      </c>
      <c r="K10" s="405">
        <f t="shared" si="3"/>
        <v>608.54424257347387</v>
      </c>
      <c r="L10" s="404">
        <v>9554</v>
      </c>
      <c r="M10" s="405">
        <f t="shared" si="4"/>
        <v>656.6147024237838</v>
      </c>
      <c r="N10" s="404">
        <v>13686</v>
      </c>
      <c r="O10" s="405">
        <f t="shared" si="5"/>
        <v>914.78637271762943</v>
      </c>
      <c r="P10" s="404">
        <v>16821</v>
      </c>
      <c r="Q10" s="405">
        <f t="shared" si="6"/>
        <v>1095.5130271680196</v>
      </c>
      <c r="R10" s="404">
        <v>13311</v>
      </c>
      <c r="S10" s="405">
        <f t="shared" si="7"/>
        <v>854.19954168033007</v>
      </c>
      <c r="T10" s="404">
        <v>13817</v>
      </c>
      <c r="U10" s="405">
        <f t="shared" si="8"/>
        <v>881.81327921321599</v>
      </c>
    </row>
    <row r="11" spans="2:21" s="159" customFormat="1" ht="54" x14ac:dyDescent="0.7">
      <c r="B11" s="182">
        <v>5</v>
      </c>
      <c r="C11" s="211" t="s">
        <v>413</v>
      </c>
      <c r="D11" s="213">
        <v>14657</v>
      </c>
      <c r="E11" s="215">
        <f t="shared" si="0"/>
        <v>1084.6359398784457</v>
      </c>
      <c r="F11" s="404">
        <v>14657</v>
      </c>
      <c r="G11" s="405">
        <f t="shared" si="1"/>
        <v>1064.277820296287</v>
      </c>
      <c r="H11" s="404">
        <v>16001</v>
      </c>
      <c r="I11" s="405">
        <f t="shared" si="2"/>
        <v>1138.1402527936041</v>
      </c>
      <c r="J11" s="404">
        <v>9742</v>
      </c>
      <c r="K11" s="405">
        <f t="shared" si="3"/>
        <v>685.36855620240249</v>
      </c>
      <c r="L11" s="404">
        <v>10361</v>
      </c>
      <c r="M11" s="405">
        <f t="shared" si="4"/>
        <v>712.07713332769777</v>
      </c>
      <c r="N11" s="404">
        <v>12582</v>
      </c>
      <c r="O11" s="405">
        <f t="shared" si="5"/>
        <v>840.99387268253781</v>
      </c>
      <c r="P11" s="404">
        <v>13969</v>
      </c>
      <c r="Q11" s="405">
        <f t="shared" si="6"/>
        <v>909.76882923191647</v>
      </c>
      <c r="R11" s="404">
        <v>12486</v>
      </c>
      <c r="S11" s="405">
        <f t="shared" si="7"/>
        <v>801.25726672831502</v>
      </c>
      <c r="T11" s="404">
        <v>12118</v>
      </c>
      <c r="U11" s="405">
        <f t="shared" si="8"/>
        <v>773.38158192847595</v>
      </c>
    </row>
    <row r="12" spans="2:21" s="159" customFormat="1" ht="20.100000000000001" x14ac:dyDescent="0.7">
      <c r="B12" s="182">
        <v>6</v>
      </c>
      <c r="C12" s="211" t="s">
        <v>87</v>
      </c>
      <c r="D12" s="213">
        <v>11998</v>
      </c>
      <c r="E12" s="215">
        <f t="shared" si="0"/>
        <v>887.86668531497503</v>
      </c>
      <c r="F12" s="404">
        <v>11998</v>
      </c>
      <c r="G12" s="405">
        <f t="shared" si="1"/>
        <v>871.20183447600823</v>
      </c>
      <c r="H12" s="404">
        <v>14582</v>
      </c>
      <c r="I12" s="405">
        <f t="shared" si="2"/>
        <v>1037.2077474055579</v>
      </c>
      <c r="J12" s="404">
        <v>6034</v>
      </c>
      <c r="K12" s="405">
        <f t="shared" si="3"/>
        <v>424.50357915472154</v>
      </c>
      <c r="L12" s="404">
        <v>6760</v>
      </c>
      <c r="M12" s="405">
        <f t="shared" si="4"/>
        <v>464.5923580055242</v>
      </c>
      <c r="N12" s="404">
        <v>23080</v>
      </c>
      <c r="O12" s="405">
        <f t="shared" si="5"/>
        <v>1542.6910333423123</v>
      </c>
      <c r="P12" s="404">
        <v>27033</v>
      </c>
      <c r="Q12" s="405">
        <f t="shared" si="6"/>
        <v>1760.5970907456797</v>
      </c>
      <c r="R12" s="404">
        <v>8024</v>
      </c>
      <c r="S12" s="405">
        <f t="shared" si="7"/>
        <v>514.9197748060227</v>
      </c>
      <c r="T12" s="404">
        <v>8126</v>
      </c>
      <c r="U12" s="405">
        <f t="shared" si="8"/>
        <v>518.60857688981639</v>
      </c>
    </row>
    <row r="13" spans="2:21" s="159" customFormat="1" ht="20.100000000000001" x14ac:dyDescent="0.7">
      <c r="B13" s="182">
        <v>7</v>
      </c>
      <c r="C13" s="211" t="s">
        <v>86</v>
      </c>
      <c r="D13" s="319">
        <v>13225</v>
      </c>
      <c r="E13" s="320">
        <f t="shared" si="0"/>
        <v>978.66618713873527</v>
      </c>
      <c r="F13" s="406">
        <v>13225</v>
      </c>
      <c r="G13" s="407">
        <f t="shared" si="1"/>
        <v>960.29707125731022</v>
      </c>
      <c r="H13" s="406">
        <v>14011</v>
      </c>
      <c r="I13" s="407">
        <f t="shared" si="2"/>
        <v>996.59290556160158</v>
      </c>
      <c r="J13" s="406">
        <v>6469</v>
      </c>
      <c r="K13" s="407">
        <f t="shared" si="3"/>
        <v>455.10667112228924</v>
      </c>
      <c r="L13" s="406">
        <v>6791</v>
      </c>
      <c r="M13" s="407">
        <f t="shared" si="4"/>
        <v>466.72288509105249</v>
      </c>
      <c r="N13" s="406">
        <v>19945</v>
      </c>
      <c r="O13" s="407">
        <f t="shared" si="5"/>
        <v>1333.1443960144029</v>
      </c>
      <c r="P13" s="406">
        <v>21399</v>
      </c>
      <c r="Q13" s="407">
        <f t="shared" si="6"/>
        <v>1393.6676338129987</v>
      </c>
      <c r="R13" s="406">
        <v>6735</v>
      </c>
      <c r="S13" s="407">
        <f t="shared" si="7"/>
        <v>432.20148097190469</v>
      </c>
      <c r="T13" s="406">
        <v>5381</v>
      </c>
      <c r="U13" s="407">
        <f t="shared" si="8"/>
        <v>343.42022547921511</v>
      </c>
    </row>
    <row r="14" spans="2:21" s="159" customFormat="1" ht="20.100000000000001" x14ac:dyDescent="0.7">
      <c r="B14" s="182">
        <v>8</v>
      </c>
      <c r="C14" s="211" t="s">
        <v>92</v>
      </c>
      <c r="D14" s="319">
        <v>7814</v>
      </c>
      <c r="E14" s="320">
        <f t="shared" si="0"/>
        <v>578.24556418163161</v>
      </c>
      <c r="F14" s="406">
        <v>7814</v>
      </c>
      <c r="G14" s="407">
        <f t="shared" si="1"/>
        <v>567.39215990961225</v>
      </c>
      <c r="H14" s="406">
        <v>8813</v>
      </c>
      <c r="I14" s="407">
        <f t="shared" si="2"/>
        <v>626.8626990731849</v>
      </c>
      <c r="J14" s="406">
        <v>2758</v>
      </c>
      <c r="K14" s="407">
        <f t="shared" si="3"/>
        <v>194.03063826793533</v>
      </c>
      <c r="L14" s="406">
        <v>3121</v>
      </c>
      <c r="M14" s="407">
        <f t="shared" si="4"/>
        <v>214.49596883657412</v>
      </c>
      <c r="N14" s="406">
        <v>3380</v>
      </c>
      <c r="O14" s="407">
        <f t="shared" si="5"/>
        <v>225.92269032482736</v>
      </c>
      <c r="P14" s="404">
        <v>1778</v>
      </c>
      <c r="Q14" s="407">
        <f t="shared" si="6"/>
        <v>115.79704906395213</v>
      </c>
      <c r="R14" s="404">
        <v>4528</v>
      </c>
      <c r="S14" s="407">
        <f t="shared" si="7"/>
        <v>290.57287391845352</v>
      </c>
      <c r="T14" s="404">
        <v>4557</v>
      </c>
      <c r="U14" s="407">
        <f t="shared" si="8"/>
        <v>290.83180960951188</v>
      </c>
    </row>
    <row r="15" spans="2:21" s="159" customFormat="1" ht="54" x14ac:dyDescent="0.7">
      <c r="B15" s="182">
        <v>9</v>
      </c>
      <c r="C15" s="211" t="s">
        <v>93</v>
      </c>
      <c r="D15" s="213">
        <v>6898</v>
      </c>
      <c r="E15" s="215">
        <f t="shared" si="0"/>
        <v>510.46044301572749</v>
      </c>
      <c r="F15" s="404">
        <v>6898</v>
      </c>
      <c r="G15" s="405">
        <f t="shared" si="1"/>
        <v>500.87933440702653</v>
      </c>
      <c r="H15" s="404">
        <v>5784</v>
      </c>
      <c r="I15" s="405">
        <f t="shared" si="2"/>
        <v>411.41198813562937</v>
      </c>
      <c r="J15" s="404">
        <v>2795</v>
      </c>
      <c r="K15" s="405">
        <f t="shared" si="3"/>
        <v>196.63365988356753</v>
      </c>
      <c r="L15" s="404">
        <v>3254</v>
      </c>
      <c r="M15" s="405">
        <f t="shared" si="4"/>
        <v>223.63661730029227</v>
      </c>
      <c r="N15" s="404">
        <v>25853</v>
      </c>
      <c r="O15" s="405">
        <f t="shared" si="5"/>
        <v>1728.0412168543673</v>
      </c>
      <c r="P15" s="404">
        <v>27854</v>
      </c>
      <c r="Q15" s="405">
        <f t="shared" si="6"/>
        <v>1814.0669317364022</v>
      </c>
      <c r="R15" s="404">
        <v>2812</v>
      </c>
      <c r="S15" s="405">
        <f t="shared" si="7"/>
        <v>180.45294201826221</v>
      </c>
      <c r="T15" s="404">
        <v>2358</v>
      </c>
      <c r="U15" s="405">
        <f t="shared" si="8"/>
        <v>150.48966580189358</v>
      </c>
    </row>
    <row r="16" spans="2:21" s="159" customFormat="1" ht="20.100000000000001" x14ac:dyDescent="0.7">
      <c r="B16" s="182">
        <v>10</v>
      </c>
      <c r="C16" s="211" t="s">
        <v>91</v>
      </c>
      <c r="D16" s="319">
        <v>6458</v>
      </c>
      <c r="E16" s="320">
        <f t="shared" si="0"/>
        <v>477.89990446441988</v>
      </c>
      <c r="F16" s="406">
        <v>6458</v>
      </c>
      <c r="G16" s="407">
        <f t="shared" si="1"/>
        <v>468.9299422442125</v>
      </c>
      <c r="H16" s="406">
        <v>7153</v>
      </c>
      <c r="I16" s="407">
        <f t="shared" si="2"/>
        <v>508.78802751282103</v>
      </c>
      <c r="J16" s="406">
        <v>2625</v>
      </c>
      <c r="K16" s="407">
        <f t="shared" si="3"/>
        <v>184.67383083877095</v>
      </c>
      <c r="L16" s="406">
        <v>2971</v>
      </c>
      <c r="M16" s="407">
        <f t="shared" si="4"/>
        <v>204.18696680982433</v>
      </c>
      <c r="N16" s="406">
        <v>3082</v>
      </c>
      <c r="O16" s="407">
        <f t="shared" si="5"/>
        <v>206.00406259796387</v>
      </c>
      <c r="P16" s="406">
        <v>2373</v>
      </c>
      <c r="Q16" s="407">
        <f t="shared" si="6"/>
        <v>154.54803004992038</v>
      </c>
      <c r="R16" s="406">
        <v>2791</v>
      </c>
      <c r="S16" s="407">
        <f t="shared" si="7"/>
        <v>179.10532047402907</v>
      </c>
      <c r="T16" s="406">
        <v>2063</v>
      </c>
      <c r="U16" s="407">
        <f t="shared" si="8"/>
        <v>131.66250235339544</v>
      </c>
    </row>
    <row r="17" spans="1:21" s="159" customFormat="1" ht="21" customHeight="1" x14ac:dyDescent="0.7">
      <c r="B17" s="70"/>
      <c r="C17" s="187"/>
    </row>
    <row r="18" spans="1:21" ht="16.5" customHeight="1" x14ac:dyDescent="0.65">
      <c r="B18" s="183" t="s">
        <v>378</v>
      </c>
      <c r="U18" s="331" t="s">
        <v>1239</v>
      </c>
    </row>
    <row r="19" spans="1:21" x14ac:dyDescent="0.65">
      <c r="B19" s="2" t="s">
        <v>641</v>
      </c>
      <c r="C19" s="183"/>
    </row>
    <row r="20" spans="1:21" ht="4.5" customHeight="1" x14ac:dyDescent="0.65"/>
    <row r="31" spans="1:21" x14ac:dyDescent="0.65">
      <c r="A31" s="244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</row>
    <row r="33" spans="1:15" s="243" customFormat="1" x14ac:dyDescent="0.6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6" spans="1:15" ht="20.100000000000001" x14ac:dyDescent="0.7">
      <c r="C36" s="159" t="s">
        <v>642</v>
      </c>
    </row>
    <row r="37" spans="1:15" ht="20.100000000000001" x14ac:dyDescent="0.7">
      <c r="C37" s="159" t="s">
        <v>643</v>
      </c>
    </row>
    <row r="38" spans="1:15" ht="20.100000000000001" x14ac:dyDescent="0.7">
      <c r="C38" s="184" t="s">
        <v>644</v>
      </c>
    </row>
    <row r="39" spans="1:15" ht="20.100000000000001" x14ac:dyDescent="0.7">
      <c r="C39" s="184" t="s">
        <v>645</v>
      </c>
    </row>
    <row r="40" spans="1:15" ht="20.100000000000001" x14ac:dyDescent="0.7">
      <c r="C40" s="159"/>
    </row>
  </sheetData>
  <sheetProtection sheet="1" objects="1" scenarios="1"/>
  <sortState ref="C9:S16">
    <sortCondition descending="1" ref="R7:R16"/>
  </sortState>
  <mergeCells count="21">
    <mergeCell ref="T4:U4"/>
    <mergeCell ref="T5:U5"/>
    <mergeCell ref="C3:I3"/>
    <mergeCell ref="J5:K5"/>
    <mergeCell ref="N4:O4"/>
    <mergeCell ref="N5:O5"/>
    <mergeCell ref="L4:M4"/>
    <mergeCell ref="R4:S4"/>
    <mergeCell ref="R5:S5"/>
    <mergeCell ref="L5:M5"/>
    <mergeCell ref="J4:K4"/>
    <mergeCell ref="P4:Q4"/>
    <mergeCell ref="P5:Q5"/>
    <mergeCell ref="B4:B6"/>
    <mergeCell ref="C4:C6"/>
    <mergeCell ref="D4:E4"/>
    <mergeCell ref="F4:G4"/>
    <mergeCell ref="H4:I4"/>
    <mergeCell ref="D5:E5"/>
    <mergeCell ref="F5:G5"/>
    <mergeCell ref="H5:I5"/>
  </mergeCells>
  <pageMargins left="0.47244094488188981" right="0.15748031496062992" top="0.78740157480314965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48"/>
  <sheetViews>
    <sheetView zoomScaleNormal="100" workbookViewId="0">
      <selection activeCell="P14" sqref="P14"/>
    </sheetView>
  </sheetViews>
  <sheetFormatPr defaultColWidth="6.29296875" defaultRowHeight="18" x14ac:dyDescent="0.65"/>
  <cols>
    <col min="1" max="1" width="8.1171875" style="75" customWidth="1"/>
    <col min="2" max="2" width="5.703125" style="75" customWidth="1"/>
    <col min="3" max="3" width="28.703125" style="75" customWidth="1"/>
    <col min="4" max="4" width="7.1171875" style="75" bestFit="1" customWidth="1"/>
    <col min="5" max="5" width="8.703125" style="75" bestFit="1" customWidth="1"/>
    <col min="6" max="6" width="7.1171875" style="75" bestFit="1" customWidth="1"/>
    <col min="7" max="7" width="8.703125" style="75" customWidth="1"/>
    <col min="8" max="8" width="8.41015625" style="75" customWidth="1"/>
    <col min="9" max="9" width="8.87890625" style="75" customWidth="1"/>
    <col min="10" max="10" width="7.1171875" style="75" bestFit="1" customWidth="1"/>
    <col min="11" max="11" width="9.41015625" style="75" customWidth="1"/>
    <col min="12" max="12" width="7.8203125" style="75" customWidth="1"/>
    <col min="13" max="13" width="7.1171875" style="75" bestFit="1" customWidth="1"/>
    <col min="14" max="246" width="9.1171875" style="75" customWidth="1"/>
    <col min="247" max="247" width="10.1171875" style="75" customWidth="1"/>
    <col min="248" max="16384" width="6.29296875" style="75"/>
  </cols>
  <sheetData>
    <row r="1" spans="2:13" ht="20.100000000000001" x14ac:dyDescent="0.7">
      <c r="C1" s="76"/>
      <c r="F1" s="149"/>
      <c r="G1" s="220">
        <v>20</v>
      </c>
    </row>
    <row r="2" spans="2:13" s="77" customFormat="1" ht="35.25" customHeight="1" x14ac:dyDescent="1.2">
      <c r="B2" s="152" t="s">
        <v>1242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2:13" s="81" customFormat="1" ht="36.75" customHeight="1" x14ac:dyDescent="1.2">
      <c r="B3" s="78"/>
      <c r="C3" s="79" t="s">
        <v>448</v>
      </c>
      <c r="D3" s="87"/>
      <c r="E3" s="87"/>
      <c r="F3" s="80"/>
    </row>
    <row r="4" spans="2:13" s="77" customFormat="1" ht="26.25" customHeight="1" x14ac:dyDescent="0.7">
      <c r="B4" s="568" t="s">
        <v>24</v>
      </c>
      <c r="C4" s="568" t="s">
        <v>97</v>
      </c>
      <c r="D4" s="569" t="s">
        <v>406</v>
      </c>
      <c r="E4" s="570"/>
      <c r="F4" s="563" t="s">
        <v>443</v>
      </c>
      <c r="G4" s="563"/>
      <c r="H4" s="563" t="s">
        <v>454</v>
      </c>
      <c r="I4" s="563"/>
      <c r="J4" s="563" t="s">
        <v>494</v>
      </c>
      <c r="K4" s="563"/>
      <c r="L4" s="563" t="s">
        <v>1238</v>
      </c>
      <c r="M4" s="563"/>
    </row>
    <row r="5" spans="2:13" s="77" customFormat="1" ht="26.25" customHeight="1" x14ac:dyDescent="0.7">
      <c r="B5" s="568"/>
      <c r="C5" s="568"/>
      <c r="D5" s="566">
        <v>1455039</v>
      </c>
      <c r="E5" s="567"/>
      <c r="F5" s="564">
        <v>1496087</v>
      </c>
      <c r="G5" s="565"/>
      <c r="H5" s="564">
        <v>1535445</v>
      </c>
      <c r="I5" s="565"/>
      <c r="J5" s="564">
        <v>1558301</v>
      </c>
      <c r="K5" s="565"/>
      <c r="L5" s="564">
        <f>ptนอก!L6</f>
        <v>1455039</v>
      </c>
      <c r="M5" s="565"/>
    </row>
    <row r="6" spans="2:13" s="77" customFormat="1" ht="26.25" customHeight="1" x14ac:dyDescent="0.7">
      <c r="B6" s="568"/>
      <c r="C6" s="568"/>
      <c r="D6" s="295" t="s">
        <v>12</v>
      </c>
      <c r="E6" s="295" t="s">
        <v>23</v>
      </c>
      <c r="F6" s="295" t="s">
        <v>12</v>
      </c>
      <c r="G6" s="295" t="s">
        <v>23</v>
      </c>
      <c r="H6" s="296" t="s">
        <v>12</v>
      </c>
      <c r="I6" s="297" t="s">
        <v>23</v>
      </c>
      <c r="J6" s="296" t="s">
        <v>12</v>
      </c>
      <c r="K6" s="297" t="s">
        <v>23</v>
      </c>
      <c r="L6" s="296" t="s">
        <v>12</v>
      </c>
      <c r="M6" s="297" t="s">
        <v>23</v>
      </c>
    </row>
    <row r="7" spans="2:13" s="77" customFormat="1" ht="20.100000000000001" x14ac:dyDescent="0.7">
      <c r="B7" s="286">
        <v>1</v>
      </c>
      <c r="C7" s="287" t="s">
        <v>1245</v>
      </c>
      <c r="D7" s="288">
        <v>11854</v>
      </c>
      <c r="E7" s="294">
        <f t="shared" ref="E7:E16" si="0">D7/D$5*100000</f>
        <v>814.68606683394751</v>
      </c>
      <c r="F7" s="288">
        <v>15564</v>
      </c>
      <c r="G7" s="294">
        <f t="shared" ref="G7:G16" si="1">F7/F$5*100000</f>
        <v>1040.3138320164537</v>
      </c>
      <c r="H7" s="290">
        <v>22328</v>
      </c>
      <c r="I7" s="294">
        <f t="shared" ref="I7:I16" si="2">H7/H$5*100000</f>
        <v>1454.1712663104181</v>
      </c>
      <c r="J7" s="290">
        <v>17204</v>
      </c>
      <c r="K7" s="294">
        <f t="shared" ref="K7:K16" si="3">J7/J$5*100000</f>
        <v>1104.0229069993538</v>
      </c>
      <c r="L7" s="290">
        <v>9999</v>
      </c>
      <c r="M7" s="294">
        <f t="shared" ref="M7:M16" si="4">L7/L$5*100000</f>
        <v>687.1980751031416</v>
      </c>
    </row>
    <row r="8" spans="2:13" s="77" customFormat="1" ht="20.100000000000001" x14ac:dyDescent="0.7">
      <c r="B8" s="286">
        <v>2</v>
      </c>
      <c r="C8" s="287" t="s">
        <v>1246</v>
      </c>
      <c r="D8" s="288">
        <v>4574</v>
      </c>
      <c r="E8" s="294">
        <f t="shared" si="0"/>
        <v>314.35583513569054</v>
      </c>
      <c r="F8" s="288">
        <v>4239</v>
      </c>
      <c r="G8" s="294">
        <f t="shared" si="1"/>
        <v>283.33913736300093</v>
      </c>
      <c r="H8" s="290">
        <v>5881</v>
      </c>
      <c r="I8" s="294">
        <f t="shared" si="2"/>
        <v>383.01599861929276</v>
      </c>
      <c r="J8" s="290">
        <v>10564</v>
      </c>
      <c r="K8" s="294">
        <f t="shared" si="3"/>
        <v>677.91780920374174</v>
      </c>
      <c r="L8" s="290">
        <v>5687</v>
      </c>
      <c r="M8" s="294">
        <f t="shared" si="4"/>
        <v>390.84863017417399</v>
      </c>
    </row>
    <row r="9" spans="2:13" s="77" customFormat="1" ht="20.100000000000001" x14ac:dyDescent="0.7">
      <c r="B9" s="286">
        <v>3</v>
      </c>
      <c r="C9" s="287" t="s">
        <v>104</v>
      </c>
      <c r="D9" s="288">
        <v>2515</v>
      </c>
      <c r="E9" s="294">
        <f t="shared" si="0"/>
        <v>172.84760064850497</v>
      </c>
      <c r="F9" s="288">
        <v>2559</v>
      </c>
      <c r="G9" s="294">
        <f t="shared" si="1"/>
        <v>171.04620252699206</v>
      </c>
      <c r="H9" s="290">
        <v>3234</v>
      </c>
      <c r="I9" s="294">
        <f t="shared" si="2"/>
        <v>210.62297900608621</v>
      </c>
      <c r="J9" s="290">
        <v>9227</v>
      </c>
      <c r="K9" s="294">
        <f t="shared" si="3"/>
        <v>592.11923755423368</v>
      </c>
      <c r="L9" s="290">
        <v>2445</v>
      </c>
      <c r="M9" s="294">
        <f t="shared" si="4"/>
        <v>168.0367330360217</v>
      </c>
    </row>
    <row r="10" spans="2:13" s="77" customFormat="1" ht="20.100000000000001" x14ac:dyDescent="0.7">
      <c r="B10" s="286">
        <v>4</v>
      </c>
      <c r="C10" s="287" t="s">
        <v>1317</v>
      </c>
      <c r="D10" s="288">
        <v>831</v>
      </c>
      <c r="E10" s="294">
        <f t="shared" si="0"/>
        <v>57.111871228193884</v>
      </c>
      <c r="F10" s="288">
        <v>778</v>
      </c>
      <c r="G10" s="294">
        <f t="shared" si="1"/>
        <v>52.002323394294585</v>
      </c>
      <c r="H10" s="290">
        <v>2820</v>
      </c>
      <c r="I10" s="294">
        <f t="shared" si="2"/>
        <v>183.66011156374861</v>
      </c>
      <c r="J10" s="290">
        <v>4307</v>
      </c>
      <c r="K10" s="294">
        <f t="shared" si="3"/>
        <v>276.39076147676218</v>
      </c>
      <c r="L10" s="290">
        <v>2185</v>
      </c>
      <c r="M10" s="294">
        <f t="shared" si="4"/>
        <v>150.16779618965541</v>
      </c>
    </row>
    <row r="11" spans="2:13" s="77" customFormat="1" ht="20.100000000000001" x14ac:dyDescent="0.7">
      <c r="B11" s="286">
        <v>5</v>
      </c>
      <c r="C11" s="287" t="s">
        <v>1247</v>
      </c>
      <c r="D11" s="288">
        <v>3302</v>
      </c>
      <c r="E11" s="294">
        <f t="shared" si="0"/>
        <v>226.93549794885223</v>
      </c>
      <c r="F11" s="288">
        <v>3520</v>
      </c>
      <c r="G11" s="294">
        <f t="shared" si="1"/>
        <v>235.28043489449476</v>
      </c>
      <c r="H11" s="290">
        <v>5008</v>
      </c>
      <c r="I11" s="294">
        <f t="shared" si="2"/>
        <v>326.15951727349398</v>
      </c>
      <c r="J11" s="290">
        <v>4684</v>
      </c>
      <c r="K11" s="294">
        <f t="shared" si="3"/>
        <v>300.58377681847088</v>
      </c>
      <c r="L11" s="290">
        <v>2141</v>
      </c>
      <c r="M11" s="294">
        <f t="shared" si="4"/>
        <v>147.14382226180879</v>
      </c>
    </row>
    <row r="12" spans="2:13" s="77" customFormat="1" ht="20.100000000000001" x14ac:dyDescent="0.7">
      <c r="B12" s="286">
        <v>6</v>
      </c>
      <c r="C12" s="287" t="s">
        <v>100</v>
      </c>
      <c r="D12" s="288">
        <v>1966</v>
      </c>
      <c r="E12" s="294">
        <f t="shared" si="0"/>
        <v>135.11665323060069</v>
      </c>
      <c r="F12" s="288">
        <v>1899</v>
      </c>
      <c r="G12" s="294">
        <f t="shared" si="1"/>
        <v>126.93112098427432</v>
      </c>
      <c r="H12" s="290">
        <v>1868</v>
      </c>
      <c r="I12" s="294">
        <f t="shared" si="2"/>
        <v>121.65854198619944</v>
      </c>
      <c r="J12" s="290">
        <v>1963</v>
      </c>
      <c r="K12" s="294">
        <f t="shared" si="3"/>
        <v>125.97052815855217</v>
      </c>
      <c r="L12" s="290">
        <v>1172</v>
      </c>
      <c r="M12" s="294">
        <f t="shared" si="4"/>
        <v>80.54766916900509</v>
      </c>
    </row>
    <row r="13" spans="2:13" s="77" customFormat="1" ht="20.100000000000001" x14ac:dyDescent="0.7">
      <c r="B13" s="286">
        <v>7</v>
      </c>
      <c r="C13" s="287" t="s">
        <v>1248</v>
      </c>
      <c r="D13" s="288">
        <v>1657</v>
      </c>
      <c r="E13" s="294">
        <f t="shared" si="0"/>
        <v>113.88010905549612</v>
      </c>
      <c r="F13" s="288">
        <v>1627</v>
      </c>
      <c r="G13" s="294">
        <f t="shared" si="1"/>
        <v>108.75036010606334</v>
      </c>
      <c r="H13" s="290">
        <v>1908</v>
      </c>
      <c r="I13" s="294">
        <f t="shared" si="2"/>
        <v>124.26364995164268</v>
      </c>
      <c r="J13" s="290">
        <v>1594</v>
      </c>
      <c r="K13" s="294">
        <f t="shared" si="3"/>
        <v>102.2908924527418</v>
      </c>
      <c r="L13" s="290">
        <v>732</v>
      </c>
      <c r="M13" s="294">
        <f t="shared" si="4"/>
        <v>50.307929890539015</v>
      </c>
    </row>
    <row r="14" spans="2:13" s="77" customFormat="1" ht="20.100000000000001" x14ac:dyDescent="0.7">
      <c r="B14" s="286">
        <v>8</v>
      </c>
      <c r="C14" s="287" t="s">
        <v>1249</v>
      </c>
      <c r="D14" s="288">
        <v>849</v>
      </c>
      <c r="E14" s="294">
        <f t="shared" si="0"/>
        <v>58.348951471403858</v>
      </c>
      <c r="F14" s="288">
        <v>1150</v>
      </c>
      <c r="G14" s="294">
        <f t="shared" si="1"/>
        <v>76.867187536553686</v>
      </c>
      <c r="H14" s="290">
        <v>1403</v>
      </c>
      <c r="I14" s="294">
        <f t="shared" si="2"/>
        <v>91.374161887921744</v>
      </c>
      <c r="J14" s="290">
        <v>1183</v>
      </c>
      <c r="K14" s="294">
        <f t="shared" si="3"/>
        <v>75.916013658465218</v>
      </c>
      <c r="L14" s="290">
        <v>633</v>
      </c>
      <c r="M14" s="294">
        <f t="shared" si="4"/>
        <v>43.503988552884152</v>
      </c>
    </row>
    <row r="15" spans="2:13" s="77" customFormat="1" ht="20.100000000000001" x14ac:dyDescent="0.7">
      <c r="B15" s="286">
        <v>9</v>
      </c>
      <c r="C15" s="287" t="s">
        <v>1250</v>
      </c>
      <c r="D15" s="288">
        <v>1335</v>
      </c>
      <c r="E15" s="294">
        <f t="shared" si="0"/>
        <v>91.750118038073211</v>
      </c>
      <c r="F15" s="288">
        <v>876</v>
      </c>
      <c r="G15" s="294">
        <f t="shared" si="1"/>
        <v>58.552744593061767</v>
      </c>
      <c r="H15" s="290">
        <v>1666</v>
      </c>
      <c r="I15" s="294">
        <f t="shared" si="2"/>
        <v>108.50274676071108</v>
      </c>
      <c r="J15" s="290">
        <v>1684</v>
      </c>
      <c r="K15" s="294">
        <f t="shared" si="3"/>
        <v>108.06641335659799</v>
      </c>
      <c r="L15" s="290">
        <v>519</v>
      </c>
      <c r="M15" s="294">
        <f t="shared" si="4"/>
        <v>35.669147012554298</v>
      </c>
    </row>
    <row r="16" spans="2:13" s="77" customFormat="1" ht="20.100000000000001" x14ac:dyDescent="0.7">
      <c r="B16" s="286">
        <v>10</v>
      </c>
      <c r="C16" s="287" t="s">
        <v>1318</v>
      </c>
      <c r="D16" s="288">
        <v>141</v>
      </c>
      <c r="E16" s="294">
        <f t="shared" si="0"/>
        <v>9.6904619051448098</v>
      </c>
      <c r="F16" s="288">
        <v>166</v>
      </c>
      <c r="G16" s="294">
        <f t="shared" si="1"/>
        <v>11.095611418319924</v>
      </c>
      <c r="H16" s="290">
        <v>299</v>
      </c>
      <c r="I16" s="294">
        <f t="shared" si="2"/>
        <v>19.47318204168824</v>
      </c>
      <c r="J16" s="290">
        <v>448</v>
      </c>
      <c r="K16" s="294">
        <f t="shared" si="3"/>
        <v>28.749259610306353</v>
      </c>
      <c r="L16" s="290">
        <v>418</v>
      </c>
      <c r="M16" s="294">
        <f t="shared" si="4"/>
        <v>28.727752314542769</v>
      </c>
    </row>
    <row r="17" spans="2:13" s="77" customFormat="1" ht="12" customHeight="1" x14ac:dyDescent="0.7">
      <c r="B17" s="511"/>
      <c r="C17" s="512"/>
      <c r="D17" s="513"/>
      <c r="E17" s="514"/>
      <c r="F17" s="513"/>
      <c r="G17" s="514"/>
      <c r="H17" s="515"/>
      <c r="I17" s="514"/>
      <c r="J17" s="515"/>
      <c r="K17" s="514"/>
      <c r="L17" s="515"/>
      <c r="M17" s="514"/>
    </row>
    <row r="18" spans="2:13" s="77" customFormat="1" ht="20.100000000000001" x14ac:dyDescent="0.7">
      <c r="B18" s="75" t="s">
        <v>1243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2:13" s="77" customFormat="1" ht="20.100000000000001" x14ac:dyDescent="0.7">
      <c r="B19" s="75" t="s">
        <v>1244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2:13" s="77" customFormat="1" ht="20.100000000000001" x14ac:dyDescent="0.7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2:13" s="77" customFormat="1" ht="20.100000000000001" x14ac:dyDescent="0.7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s="77" customFormat="1" ht="20.100000000000001" x14ac:dyDescent="0.7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36" spans="2:13" x14ac:dyDescent="0.65">
      <c r="D36" s="192"/>
      <c r="E36" s="192"/>
      <c r="F36" s="192"/>
      <c r="G36" s="192"/>
      <c r="H36" s="192"/>
      <c r="I36" s="192"/>
      <c r="J36" s="192"/>
      <c r="K36" s="192"/>
      <c r="L36" s="192"/>
    </row>
    <row r="37" spans="2:13" ht="20.100000000000001" x14ac:dyDescent="0.7">
      <c r="B37" s="191" t="s">
        <v>1251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2:13" ht="20.100000000000001" x14ac:dyDescent="0.7">
      <c r="B38" s="191" t="s">
        <v>1252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</row>
    <row r="39" spans="2:13" ht="20.100000000000001" x14ac:dyDescent="0.7">
      <c r="B39" s="191" t="s">
        <v>1253</v>
      </c>
      <c r="C39" s="192"/>
    </row>
    <row r="40" spans="2:13" ht="20.100000000000001" x14ac:dyDescent="0.7">
      <c r="B40" s="191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20.100000000000001" x14ac:dyDescent="0.7">
      <c r="B41" s="191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</row>
    <row r="42" spans="2:13" ht="20.100000000000001" x14ac:dyDescent="0.7">
      <c r="B42" s="191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20.100000000000001" x14ac:dyDescent="0.7"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</row>
    <row r="44" spans="2:13" ht="20.100000000000001" x14ac:dyDescent="0.7">
      <c r="B44" s="191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</row>
    <row r="45" spans="2:13" s="192" customFormat="1" x14ac:dyDescent="0.6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2:13" s="192" customFormat="1" x14ac:dyDescent="0.6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2:13" s="192" customFormat="1" x14ac:dyDescent="0.6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2:13" s="192" customFormat="1" x14ac:dyDescent="0.6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</sheetData>
  <sheetProtection sheet="1" objects="1" scenarios="1"/>
  <mergeCells count="12">
    <mergeCell ref="C4:C6"/>
    <mergeCell ref="B4:B6"/>
    <mergeCell ref="D4:E4"/>
    <mergeCell ref="F4:G4"/>
    <mergeCell ref="H4:I4"/>
    <mergeCell ref="L4:M4"/>
    <mergeCell ref="L5:M5"/>
    <mergeCell ref="J4:K4"/>
    <mergeCell ref="D5:E5"/>
    <mergeCell ref="F5:G5"/>
    <mergeCell ref="H5:I5"/>
    <mergeCell ref="J5:K5"/>
  </mergeCells>
  <pageMargins left="0.23622047244094491" right="0.15748031496062992" top="0.78740157480314965" bottom="0.59055118110236227" header="0.51181102362204722" footer="0.51181102362204722"/>
  <pageSetup paperSize="9"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22</vt:i4>
      </vt:variant>
      <vt:variant>
        <vt:lpstr>ช่วงที่มีชื่อ</vt:lpstr>
      </vt:variant>
      <vt:variant>
        <vt:i4>6</vt:i4>
      </vt:variant>
    </vt:vector>
  </HeadingPairs>
  <TitlesOfParts>
    <vt:vector size="28" baseType="lpstr">
      <vt:lpstr>อปท</vt:lpstr>
      <vt:lpstr>อปท(รายชื่อ)</vt:lpstr>
      <vt:lpstr>รายอำเภอ</vt:lpstr>
      <vt:lpstr>กลุ่มอายุ</vt:lpstr>
      <vt:lpstr>Sheet2</vt:lpstr>
      <vt:lpstr>สถิติชีพ</vt:lpstr>
      <vt:lpstr>ptนอก</vt:lpstr>
      <vt:lpstr>PTใน</vt:lpstr>
      <vt:lpstr>เฝ้าระวัง</vt:lpstr>
      <vt:lpstr>สาเหตุการตาย</vt:lpstr>
      <vt:lpstr>ข้อมูลการตายมะเร็ง</vt:lpstr>
      <vt:lpstr>จำนวนเตียง รพ.</vt:lpstr>
      <vt:lpstr>โรงพยาบาลเอกชน</vt:lpstr>
      <vt:lpstr>สถานพยาบาลเอกชน</vt:lpstr>
      <vt:lpstr>สถานประกอบการด้านยาok</vt:lpstr>
      <vt:lpstr>สรุปโรงเรียน</vt:lpstr>
      <vt:lpstr>โรงเรียน</vt:lpstr>
      <vt:lpstr>บุคลากรทางการแพทย์</vt:lpstr>
      <vt:lpstr>แพทย์</vt:lpstr>
      <vt:lpstr>ยกเลิก(506)</vt:lpstr>
      <vt:lpstr>Sheet1</vt:lpstr>
      <vt:lpstr>Sheet3</vt:lpstr>
      <vt:lpstr>ptนอก!Print_Area</vt:lpstr>
      <vt:lpstr>PTใน!Print_Area</vt:lpstr>
      <vt:lpstr>รายอำเภอ!Print_Area</vt:lpstr>
      <vt:lpstr>สถานประกอบการด้านยาok!Print_Area</vt:lpstr>
      <vt:lpstr>สถานพยาบาลเอกชน!Print_Area</vt:lpstr>
      <vt:lpstr>สถิติชีพ!Print_Area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THANASED</cp:lastModifiedBy>
  <cp:lastPrinted>2020-03-24T05:05:12Z</cp:lastPrinted>
  <dcterms:created xsi:type="dcterms:W3CDTF">2004-08-17T08:27:58Z</dcterms:created>
  <dcterms:modified xsi:type="dcterms:W3CDTF">2021-07-15T09:17:15Z</dcterms:modified>
</cp:coreProperties>
</file>